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255" windowWidth="10995" windowHeight="9525" firstSheet="1" activeTab="2"/>
  </bookViews>
  <sheets>
    <sheet name="Draft Capital works plan 20 (2)" sheetId="1" r:id="rId1"/>
    <sheet name="Sheet1" sheetId="2" r:id="rId2"/>
    <sheet name="Draft Capital Works Plan2020" sheetId="3" r:id="rId3"/>
  </sheets>
  <definedNames>
    <definedName name="Z_07A4D125_B612_4245_9EC6_C6B855BF3106_.wvu.Rows" localSheetId="2" hidden="1">'Draft Capital Works Plan2020'!#REF!,'Draft Capital Works Plan2020'!#REF!</definedName>
    <definedName name="Z_12B9FAC6_77D8_4057_BFFD_5157022DC2D9_.wvu.Rows" localSheetId="2" hidden="1">'Draft Capital Works Plan2020'!$565:$568</definedName>
    <definedName name="Z_20721FEB_20C7_4E52_BD35_A0C0D977282A_.wvu.PrintArea" localSheetId="2" hidden="1">'Draft Capital Works Plan2020'!$A$1:$E$563</definedName>
    <definedName name="Z_24318302_3A6B_4CCE_A920_CC75690718E3_.wvu.PrintArea" localSheetId="2" hidden="1">'Draft Capital Works Plan2020'!$A$1:$E$563</definedName>
    <definedName name="Z_8B52D75C_3555_4E8F_9F7B_E129BB6BE22C_.wvu.Cols" localSheetId="2" hidden="1">'Draft Capital Works Plan2020'!#REF!</definedName>
    <definedName name="Z_8B52D75C_3555_4E8F_9F7B_E129BB6BE22C_.wvu.PrintArea" localSheetId="0" hidden="1">'Draft Capital works plan 20 (2)'!$A$1:$D$58</definedName>
    <definedName name="Z_8B52D75C_3555_4E8F_9F7B_E129BB6BE22C_.wvu.Rows" localSheetId="2" hidden="1">'Draft Capital Works Plan2020'!#REF!,'Draft Capital Works Plan2020'!#REF!,'Draft Capital Works Plan2020'!#REF!,'Draft Capital Works Plan2020'!#REF!,'Draft Capital Works Plan2020'!$511:$512,'Draft Capital Works Plan2020'!$515:$528,'Draft Capital Works Plan2020'!#REF!,'Draft Capital Works Plan2020'!#REF!,'Draft Capital Works Plan2020'!#REF!,'Draft Capital Works Plan2020'!#REF!,'Draft Capital Works Plan2020'!#REF!,'Draft Capital Works Plan2020'!#REF!</definedName>
    <definedName name="Z_B1BB17AB_9429_44BA_9887_83FA50276163_.wvu.PrintArea" localSheetId="2" hidden="1">'Draft Capital Works Plan2020'!$A$1:$E$563</definedName>
    <definedName name="Z_C668E3F0_08A1_4E3A_9BAF_29602A87BBED_.wvu.Rows" localSheetId="2" hidden="1">'Draft Capital Works Plan2020'!#REF!</definedName>
  </definedNames>
  <calcPr fullCalcOnLoad="1"/>
</workbook>
</file>

<file path=xl/sharedStrings.xml><?xml version="1.0" encoding="utf-8"?>
<sst xmlns="http://schemas.openxmlformats.org/spreadsheetml/2006/main" count="690" uniqueCount="612">
  <si>
    <t>New Billing System (20060228)</t>
  </si>
  <si>
    <t>General Valuation (20043146)</t>
  </si>
  <si>
    <t>Chief Operating Officer (1656)</t>
  </si>
  <si>
    <t>Development of Corporate GIS Application (20080063)</t>
  </si>
  <si>
    <t>Special Projects and Programmes (1666)</t>
  </si>
  <si>
    <t>SMME Hive (20080126)</t>
  </si>
  <si>
    <t>Nodal and Precinct Development (Helenvale) (20090055)</t>
  </si>
  <si>
    <t>Open Space Development - Play Park &amp; Playground Equipment (20100003)</t>
  </si>
  <si>
    <t>Upgrading Helenvale Resource Centre - Multipurpose Centre (20090015)</t>
  </si>
  <si>
    <t>Programme: Upgrade and Development of Swimming Pools (10059)</t>
  </si>
  <si>
    <t>Fountain Road Redevelopment (20080163)</t>
  </si>
  <si>
    <t>Programme: Buildings, Depots Upgrading &amp; Additions (10009)</t>
  </si>
  <si>
    <t>Programme: Services for Housing Delivery (10074)</t>
  </si>
  <si>
    <t>Recreational &amp; Cultural Services (1194)</t>
  </si>
  <si>
    <t>Total</t>
  </si>
  <si>
    <t>Infrastructure &amp; Engineering Unit - Rate and General (0384)</t>
  </si>
  <si>
    <t>Programme: Resurfacing of Minor Roads (10002)</t>
  </si>
  <si>
    <t>Programme: Resurfacing of Major Roads (10018)</t>
  </si>
  <si>
    <t>Programme: Rehabilitation of Minor Tar Roads (10019)</t>
  </si>
  <si>
    <t>Programme: Rehabilitation of Minor Concrete Roads (10020)</t>
  </si>
  <si>
    <t>Programme: Vehicles &amp; Plant (10010)</t>
  </si>
  <si>
    <t>Programme: Tarring of Gravel Roads (10023)</t>
  </si>
  <si>
    <t>Programme: Management Systems (10024)</t>
  </si>
  <si>
    <t>Programme: Construction of Stormwater Infrastructure (10025)</t>
  </si>
  <si>
    <t>Motherwell NU29 &amp; 30 : Roads &amp; S/w Bulk Infrastructure (20030379)</t>
  </si>
  <si>
    <t>Programme: Stormwater Improvements (10026)</t>
  </si>
  <si>
    <t>Zwide Bulk Stormwater (20060237)</t>
  </si>
  <si>
    <t>Missionvale: Stormwater Improvements (20080082)</t>
  </si>
  <si>
    <t>New Brighton/Kwazakhele: Bulk Stormwater (20030475)</t>
  </si>
  <si>
    <t>Chatty: Stormwater Improvement (20080078)</t>
  </si>
  <si>
    <t>Programme: Construction of Major Roads (10027)</t>
  </si>
  <si>
    <t>H45 Redhouse - Chelsea Arterial: Walker Drive to N2 (19940201)</t>
  </si>
  <si>
    <t>Programme: Rehabilitation of Major Roads (10028)</t>
  </si>
  <si>
    <t>Programme: Improvements to Major Roads (10029)</t>
  </si>
  <si>
    <t>Njoli Square Redevelopment (19990168)</t>
  </si>
  <si>
    <t>Programme: Rehabilitation of Bridge Structures (10030)</t>
  </si>
  <si>
    <t>Remedial works: Pell Street Interchange (20060186)</t>
  </si>
  <si>
    <t>Construction of Laboratory (20080062)</t>
  </si>
  <si>
    <t>Motherwell Urban Renewal Programme (1474)</t>
  </si>
  <si>
    <t>HV Network Reinforcement - Overhead Cabling (20042993)</t>
  </si>
  <si>
    <t>HV Network Reinforcement - New Substations (20100122)</t>
  </si>
  <si>
    <t>Programme: Dams - Drought Relief Projects</t>
  </si>
  <si>
    <t>Drought Relief Projects (New)</t>
  </si>
  <si>
    <t>Programme: Non-Motorised Transport Facilities (10032)</t>
  </si>
  <si>
    <t>Provision of Sidewalks and Cycle Tracks (20060020)</t>
  </si>
  <si>
    <t>Programme: 2010 World Cup Work Packages (10034)</t>
  </si>
  <si>
    <t>2010 Work Package: Public Transport Planning (20060243)</t>
  </si>
  <si>
    <t>Sanitation - Metro (1411)</t>
  </si>
  <si>
    <t>Programme: Bucket Eradication (10043)</t>
  </si>
  <si>
    <t>Programme: Reticulation Sewers - Rehabiliation &amp; Refurbishment (10044)</t>
  </si>
  <si>
    <t>Programme: Reticulation Sewers - New, Augmentation &amp; Upgrade (10045)</t>
  </si>
  <si>
    <t>Improvements to Sewerage System (19940098)</t>
  </si>
  <si>
    <t>Programme: Vehicles (10009)</t>
  </si>
  <si>
    <t>Wells Estate: Stormwater Improvements (20080079)</t>
  </si>
  <si>
    <t>Programme: Bulk Sewers - Rehabiliation &amp; Refurbishment (10046)</t>
  </si>
  <si>
    <t>Rehabilitation of Kwazakhele Collector Sewer (20070143)</t>
  </si>
  <si>
    <t>Programme: Bulk Sewers - New, Augmentation &amp; Upgrade (10047)</t>
  </si>
  <si>
    <t>Draft Budget 2011/12</t>
  </si>
  <si>
    <t>Draft Budget 2012/13</t>
  </si>
  <si>
    <t>Draft Budget 2013/14</t>
  </si>
  <si>
    <t>Internal Reticulation Services for Housing Delivery (New)</t>
  </si>
  <si>
    <t>Motherwell North Bulk Sewerage (20060106)</t>
  </si>
  <si>
    <t>Motherwell/Coega WWTW and outfall sewer (20060107)</t>
  </si>
  <si>
    <t>Jagtvlakte Bulk Sewerage (20060103)</t>
  </si>
  <si>
    <t>Missionvale Bulk Sewerage Reticulation (19980370)</t>
  </si>
  <si>
    <t>Programme: Sewerage Pump Stations - Rehabiliation &amp; Refurbishment (10048)</t>
  </si>
  <si>
    <t>Programme: Sewerage Pump Stations - New, Augmentation &amp; Upgrade (10049)</t>
  </si>
  <si>
    <t>Programme: Waste Water Treatment Works - Rehabiliation &amp; Refurbishment (10050)</t>
  </si>
  <si>
    <t>Brickfields: Upgrade (20070153)</t>
  </si>
  <si>
    <t>Programme: Waste Water Treatment Works - New, Augmentation &amp; Upgrade (10051)</t>
  </si>
  <si>
    <t>Driftsands WWTW Phase 3 extension (20050250)</t>
  </si>
  <si>
    <t>Fishwater Flats WWTW Upgrade (20070156)</t>
  </si>
  <si>
    <t>Upgrade Despatch Reclamation Works (20030182)</t>
  </si>
  <si>
    <t>Witteklip Bulk Sewerage (20030405)</t>
  </si>
  <si>
    <t>Programme: Water Treatment Works - New, Augmentation &amp; Upgrade (10063)</t>
  </si>
  <si>
    <t>Metro Water Service (1412)</t>
  </si>
  <si>
    <t>Programme: Dams - Rehabilitation &amp; Refurbishment (10061)</t>
  </si>
  <si>
    <t>Loerie Treatment Works: Rehabilitation (20000037)</t>
  </si>
  <si>
    <t>Programme: Water Treatment Works - Rehabilitation &amp; Refurbishment (10064)</t>
  </si>
  <si>
    <t>Elandsjagt - Upgrade to Restore Capacity (19960156)</t>
  </si>
  <si>
    <t>Programme: Supply Pipe Lines - New, Augmentation &amp; Upgrade (10067)</t>
  </si>
  <si>
    <t>Nooitgedagt/Coega Low Level System (20050097)</t>
  </si>
  <si>
    <t>Coega Reclaimed Effluent Scheme (20060081)</t>
  </si>
  <si>
    <t>Jagtvlakte: Bulk Water Supply Pipeline (20080048)</t>
  </si>
  <si>
    <t>Programme: Supply Pipe Lines - Rehabilitation &amp; Refurbishment (10068)</t>
  </si>
  <si>
    <t>Renovation of Perseverence - Uitenhage Bulk Water Supply Pip (20010316)</t>
  </si>
  <si>
    <t>Programme: Reservoirs - Rehabilitation &amp; Refurbishment (10069)</t>
  </si>
  <si>
    <t>Programme: Reservoirs - New, Augmentation &amp; Upgrade (10070)</t>
  </si>
  <si>
    <t>Van der Kemp's Reservoir and Approach Main (20030297)</t>
  </si>
  <si>
    <t>Programme: Distribution Pipe Lines - New, Augmentation &amp; Upgrade (10071)</t>
  </si>
  <si>
    <t>Programme: Distribution Pipe Lines - Rehabilitation &amp; Refurbishment (10072)</t>
  </si>
  <si>
    <t>Pipe Rehabilitation and Improvements to System - General (19930320)</t>
  </si>
  <si>
    <t>Purchase of Water Meters - Metro (20000052)</t>
  </si>
  <si>
    <t>Electricity &amp; Energy (1477)</t>
  </si>
  <si>
    <t>Programme: Customer Requirements (10003)</t>
  </si>
  <si>
    <t>Private Township Development (19930259)</t>
  </si>
  <si>
    <t>Miscellaneous Mains and Substations (19930255)</t>
  </si>
  <si>
    <t>Programme: Network Reinforcements (10005)</t>
  </si>
  <si>
    <t>Coega Reinforcement (19990104)</t>
  </si>
  <si>
    <t>Programme: Informal Housing Electrification (10012)</t>
  </si>
  <si>
    <t>Informal Housing Electrification (19930264)</t>
  </si>
  <si>
    <t>Public Health (1193)</t>
  </si>
  <si>
    <t>Programme: Rehabilitation and Upgrading of Halls and Buildings (10038)</t>
  </si>
  <si>
    <t>Convert Mendi Bottle Store (20100104)</t>
  </si>
  <si>
    <t>Replacement of Tshangana Clinic (20090047)</t>
  </si>
  <si>
    <t>Programme: Upgrade and Rehabilitation of Beaches (10052)</t>
  </si>
  <si>
    <t>Programme: Greening and Development of Gateways and Public Open Spaces (10053)</t>
  </si>
  <si>
    <t>Implementation - Van Der Kemp's Kloof (20000203)</t>
  </si>
  <si>
    <t>Programme: Cemetery Development and Upgrading (10054)</t>
  </si>
  <si>
    <t>Programme: Refuse, Tip Sites, Recycle Stations and Equipment (10055)</t>
  </si>
  <si>
    <t>Development of Waste Disposal Facilities (20030177)</t>
  </si>
  <si>
    <t>Safety &amp; Security (1195)</t>
  </si>
  <si>
    <t>Corporate Services (1197)</t>
  </si>
  <si>
    <t>Programme: Upgrading of Computer Systems and Software Enhancement (10037)</t>
  </si>
  <si>
    <t>New Community Halls (20100004)</t>
  </si>
  <si>
    <t>Budget &amp; Treasury (1198)</t>
  </si>
  <si>
    <t>Integrated Public Transport System (20070244)</t>
  </si>
  <si>
    <t>MAJOR CAPITAL PROJECTS FOR 2011/12 - 2013/14</t>
  </si>
  <si>
    <t>Programme: Technical Control Systems (10007)</t>
  </si>
  <si>
    <t>Programme: Data &amp; Communication Systems (10008)</t>
  </si>
  <si>
    <t>Programme: Cables &amp; Distribution Kiosks (10013)</t>
  </si>
  <si>
    <t>Programme: Transformers &amp; Switchgear (10014)</t>
  </si>
  <si>
    <t>Programme: Line Refurbishment (10015)</t>
  </si>
  <si>
    <t>Programme: Street Lighting (10017)</t>
  </si>
  <si>
    <t>Human Settlements (1191)</t>
  </si>
  <si>
    <t>Programme: Water Pump Stations - Rehabilitation &amp; Refurbishment (10065)</t>
  </si>
  <si>
    <t>Programme: Vehicles and Plant (10010)</t>
  </si>
  <si>
    <t>Programme: Specialised Vehicles (1011)</t>
  </si>
  <si>
    <t>Programme: Safety and Security Equipment (10057)</t>
  </si>
  <si>
    <t>Programme: Furniture and  Equipment (10073)</t>
  </si>
  <si>
    <t>Programme: Traffic and Signage Improvements (10031)</t>
  </si>
  <si>
    <t>Programme: Improvements to Minor Roads (10022)</t>
  </si>
  <si>
    <t>Programme: Upgrade/New Libraries</t>
  </si>
  <si>
    <t>Programme: Radio Communication Systems (10006)</t>
  </si>
  <si>
    <t>Programme: Specialised Equipment (10081)</t>
  </si>
  <si>
    <t>Waste Management Containers</t>
  </si>
  <si>
    <t>Upgrade of Public Toilets</t>
  </si>
  <si>
    <t xml:space="preserve">Resurfacing Tar roads (non-subsidy) </t>
  </si>
  <si>
    <t xml:space="preserve">Resurfacing of Subsidised Roads </t>
  </si>
  <si>
    <t xml:space="preserve">Rehabilitation of roads </t>
  </si>
  <si>
    <t xml:space="preserve">North Depot Improvements </t>
  </si>
  <si>
    <t>Refurbishment of Power Transformers</t>
  </si>
  <si>
    <t xml:space="preserve">Motherwell Traffic and Licencing Centre </t>
  </si>
  <si>
    <t>Upgrading Helenvale Resource Centre - Multipurpose Centre</t>
  </si>
  <si>
    <t xml:space="preserve">System Enhancements  - Various </t>
  </si>
  <si>
    <t xml:space="preserve">Computer Enhancements - Corporate </t>
  </si>
  <si>
    <t>Office Renovation</t>
  </si>
  <si>
    <t>Upgrade of Municipal Depots</t>
  </si>
  <si>
    <t xml:space="preserve">Vehicles for Safety and Security (Security Only) </t>
  </si>
  <si>
    <t>CCTV Equipment &amp; Infrastructure</t>
  </si>
  <si>
    <t xml:space="preserve">Replacement of Radios </t>
  </si>
  <si>
    <t>Seaview Bulk Sewer</t>
  </si>
  <si>
    <t xml:space="preserve">Development of Waste Disposal Facilities </t>
  </si>
  <si>
    <t xml:space="preserve">Specialised Vehicles and Plant (Parks) </t>
  </si>
  <si>
    <t xml:space="preserve">Water drainage and roads at cemeteries </t>
  </si>
  <si>
    <t xml:space="preserve">Fencing of Cemeteries </t>
  </si>
  <si>
    <t xml:space="preserve">New Playground Equipment </t>
  </si>
  <si>
    <t xml:space="preserve">Greenhouse Upgrade - Peter Gibbs Nursery </t>
  </si>
  <si>
    <t xml:space="preserve">Secure Municipal Parks Facilities </t>
  </si>
  <si>
    <t xml:space="preserve">Occupational Health and Welness Center at Walmer </t>
  </si>
  <si>
    <t xml:space="preserve">Upgrade of Uitenhage Dog Pound </t>
  </si>
  <si>
    <t xml:space="preserve">Informal Housing Electrification </t>
  </si>
  <si>
    <t xml:space="preserve">Gas Turbine Refurbishment </t>
  </si>
  <si>
    <t xml:space="preserve">Fairview Refurbishment </t>
  </si>
  <si>
    <t xml:space="preserve">Overhead Lines Refurbishement </t>
  </si>
  <si>
    <t xml:space="preserve">HV Line Refurbishment (66 &amp; 132kV) </t>
  </si>
  <si>
    <t xml:space="preserve">Relay Replacement </t>
  </si>
  <si>
    <t>Replace Switchgear in Mini susbs - KwaNobuhle</t>
  </si>
  <si>
    <t xml:space="preserve">Distribution Kiosk Replacement </t>
  </si>
  <si>
    <t xml:space="preserve">New/Replacement of Plant and Motor Vehicle </t>
  </si>
  <si>
    <t xml:space="preserve">Substation Fibre Optic Backbone </t>
  </si>
  <si>
    <t xml:space="preserve">Supervisory Control Systems Upgrade </t>
  </si>
  <si>
    <t xml:space="preserve">Radio &amp; Test Equipment </t>
  </si>
  <si>
    <t xml:space="preserve">Low Voltage Reticulation Improvement </t>
  </si>
  <si>
    <t xml:space="preserve">HV Network Reinforcement - New Substations </t>
  </si>
  <si>
    <t xml:space="preserve">HV Network Reinforcement - Overhead Cabling </t>
  </si>
  <si>
    <t xml:space="preserve">Private Township Development </t>
  </si>
  <si>
    <t xml:space="preserve">Miscellaneous Mains and Substations </t>
  </si>
  <si>
    <t xml:space="preserve">Meters and Current Transformers </t>
  </si>
  <si>
    <t xml:space="preserve">Peri-Urban Network </t>
  </si>
  <si>
    <t xml:space="preserve">Relocation of existing electrical services </t>
  </si>
  <si>
    <t xml:space="preserve">Non Electrification Areas - Service Connections </t>
  </si>
  <si>
    <t xml:space="preserve">Purchase of Water Meters - Metro </t>
  </si>
  <si>
    <t xml:space="preserve">Installation of Zone Water meters </t>
  </si>
  <si>
    <t xml:space="preserve">Rudimentary Service: Water </t>
  </si>
  <si>
    <t xml:space="preserve">Bulk Water Metering and Control </t>
  </si>
  <si>
    <t xml:space="preserve">Access Roads: Upgrade </t>
  </si>
  <si>
    <t xml:space="preserve">Construction of a 1,0 Ml reclaimed effluent reservoir: Uitenhage </t>
  </si>
  <si>
    <t xml:space="preserve">Construction of Amanzi Resevoir and Pipeline </t>
  </si>
  <si>
    <t xml:space="preserve">Balmoral Reservoir and Bulk Pipeline </t>
  </si>
  <si>
    <t xml:space="preserve">Rehabilitation of Reservoirs </t>
  </si>
  <si>
    <t xml:space="preserve">Reservoir Fencing </t>
  </si>
  <si>
    <t xml:space="preserve">Older Dams Pipelines Augmentation </t>
  </si>
  <si>
    <t xml:space="preserve">St Albans Bulk Water </t>
  </si>
  <si>
    <t xml:space="preserve">Jagtvlakte: Bulk Water Supply Pipeline </t>
  </si>
  <si>
    <t xml:space="preserve">Seaview Bulk Water </t>
  </si>
  <si>
    <t xml:space="preserve">Seaview Pump Station: Upgrade </t>
  </si>
  <si>
    <t xml:space="preserve">Elandsjagt - Upgrade to Restore Capacity </t>
  </si>
  <si>
    <t xml:space="preserve">Loerie Treatment Works: Rehabilitation </t>
  </si>
  <si>
    <t xml:space="preserve">Upgrading of Churchill Water Treatment Works </t>
  </si>
  <si>
    <t xml:space="preserve">Upgrading Groendal Treatment Works </t>
  </si>
  <si>
    <t xml:space="preserve">Upgrading Springs Water Treatment Works </t>
  </si>
  <si>
    <t xml:space="preserve">Linton: Additional Treatment Facility </t>
  </si>
  <si>
    <t xml:space="preserve">Driftsands WWTW Phase 3 extension </t>
  </si>
  <si>
    <t xml:space="preserve">Fishwater Flats WWTW Upgrade </t>
  </si>
  <si>
    <t xml:space="preserve">Kwanobuhle WWTW : Upgrading </t>
  </si>
  <si>
    <t xml:space="preserve">Cape Receife WWTW : Upgrade </t>
  </si>
  <si>
    <t xml:space="preserve">Upgrade Despatch Reclamation Works </t>
  </si>
  <si>
    <t xml:space="preserve">Witteklip Bulk Sewerage </t>
  </si>
  <si>
    <t xml:space="preserve">Kelvin Jones WWTW: Upgrade </t>
  </si>
  <si>
    <t xml:space="preserve">Telemetry - Pump Stations                                    </t>
  </si>
  <si>
    <t xml:space="preserve">Brickfields: Upgrade </t>
  </si>
  <si>
    <t xml:space="preserve">Rocklands PHB Housing project WWTW </t>
  </si>
  <si>
    <t xml:space="preserve">Chatty Valley Collector Sewer Stage 1 (nodes 20 -24) </t>
  </si>
  <si>
    <t xml:space="preserve">Motherwell North Bulk Sewerage </t>
  </si>
  <si>
    <t xml:space="preserve">Paapenkuils Main Sewers Augmentation </t>
  </si>
  <si>
    <t xml:space="preserve">Lorraine - Bulk Sewerage Augmentation </t>
  </si>
  <si>
    <t xml:space="preserve">Sewer Protection works for collector sewers </t>
  </si>
  <si>
    <t xml:space="preserve">Jagtvlakte Bulk Sewerage </t>
  </si>
  <si>
    <t xml:space="preserve">Augment Collector Sewer for Walmer Heights and Mt Pleasant </t>
  </si>
  <si>
    <t xml:space="preserve">Improvements to Sewerage System </t>
  </si>
  <si>
    <t xml:space="preserve">Rehabilitation of Kwazakhele Collector Sewer </t>
  </si>
  <si>
    <t xml:space="preserve">Markman - Replace 600mm Sewer </t>
  </si>
  <si>
    <t xml:space="preserve">Sewer Replacement and Relining </t>
  </si>
  <si>
    <t xml:space="preserve">Bucket Eradication Programme </t>
  </si>
  <si>
    <t xml:space="preserve">Rehabilitate Concrete Roads - Northern Areas </t>
  </si>
  <si>
    <t xml:space="preserve">Upgrading Depots and Offices </t>
  </si>
  <si>
    <t xml:space="preserve">Replacement Vehicles Fleet </t>
  </si>
  <si>
    <t xml:space="preserve">Tarring of Gravel Roads </t>
  </si>
  <si>
    <t xml:space="preserve">Motherwell NU29 &amp; 30 : Roads &amp; S/w Bulk Infrastructure </t>
  </si>
  <si>
    <t xml:space="preserve">Blue Horizon Bay Bulk Stormwater </t>
  </si>
  <si>
    <t xml:space="preserve">Groundwater Problem Elimination Northern Areas </t>
  </si>
  <si>
    <t xml:space="preserve">Cannonville/ Colchester: Sstormwater Improvements </t>
  </si>
  <si>
    <t xml:space="preserve">Paapenkuils Canal Rehabilitation </t>
  </si>
  <si>
    <t xml:space="preserve">Zwide Bulk Stormwater </t>
  </si>
  <si>
    <t xml:space="preserve">Stormwater Improvements: Ikamvelihle </t>
  </si>
  <si>
    <t xml:space="preserve">Chatty: Stormwater Improvement </t>
  </si>
  <si>
    <t xml:space="preserve">Wells Estate: Stormwater Improvements </t>
  </si>
  <si>
    <t xml:space="preserve">New Brighton/Kwazakhele: Bulk Stormwater </t>
  </si>
  <si>
    <t xml:space="preserve">Stormwater Improvements </t>
  </si>
  <si>
    <t xml:space="preserve">TM24 Guidance Signs </t>
  </si>
  <si>
    <t xml:space="preserve">Traffic Control Equipment (Subsidy) </t>
  </si>
  <si>
    <t xml:space="preserve">Traffic Calming Measures </t>
  </si>
  <si>
    <t xml:space="preserve">Upgrade Main Road through Swartkops </t>
  </si>
  <si>
    <t xml:space="preserve">Rehabilitation of William Moffett Expressway </t>
  </si>
  <si>
    <t xml:space="preserve">Provision of Rudimentary Services - Roads and Stormwater </t>
  </si>
  <si>
    <t xml:space="preserve">Rehabilitation of Verges and Sidewalks -Northern Areas </t>
  </si>
  <si>
    <t xml:space="preserve">Minor Intersection Improvements </t>
  </si>
  <si>
    <t xml:space="preserve">Rehabilitation of Bridge Structures </t>
  </si>
  <si>
    <t xml:space="preserve">Construction of Footbridges </t>
  </si>
  <si>
    <t xml:space="preserve">Facilities for the Disabled </t>
  </si>
  <si>
    <t xml:space="preserve">Laboratory equipment - Scientific Services </t>
  </si>
  <si>
    <t>Rehabilitation of Stormwater Ponds</t>
  </si>
  <si>
    <t>Rehabilitation of Workshop Buildings</t>
  </si>
  <si>
    <t>Construction of Bloemendal Arterial</t>
  </si>
  <si>
    <t>ANNEXURE C</t>
  </si>
  <si>
    <t>Provision of Sidewalks</t>
  </si>
  <si>
    <t>Reinforcement of Electricity Network - Coega</t>
  </si>
  <si>
    <t>Reinforcement of Electricity Network - Western</t>
  </si>
  <si>
    <t xml:space="preserve">Reinforcement of Electricity Network - Hunters Retreat </t>
  </si>
  <si>
    <t xml:space="preserve">Reinforcement of Electricity Network- Despatch </t>
  </si>
  <si>
    <t xml:space="preserve">Reinforcement of Electricity Network- Mount Road </t>
  </si>
  <si>
    <t>Reinforcement of Electricity Network - Uitenhage</t>
  </si>
  <si>
    <t xml:space="preserve">Reinforcement of Electricity Network - Ibhayi </t>
  </si>
  <si>
    <t>Reinforcement of Electricity Network- Swartkops</t>
  </si>
  <si>
    <t>Reinforcement of Electricity Network- Korsten</t>
  </si>
  <si>
    <t xml:space="preserve">Reinforcement of Electricity Network- Bethelsdorp 11kV </t>
  </si>
  <si>
    <t>Reinforcement of Electricity Network - Newton Park</t>
  </si>
  <si>
    <t xml:space="preserve">Reinforcement of Electricity Network- Walmer Lorraine </t>
  </si>
  <si>
    <t>Reinforcement of Electricity Network- Redhouse</t>
  </si>
  <si>
    <t>Reinforcement of Electricity Network - Summerstrand</t>
  </si>
  <si>
    <t>Reinforcement of Electricity Network - Malabar/ Helenvale</t>
  </si>
  <si>
    <t>Motherwell Main Sewer Upgrade</t>
  </si>
  <si>
    <t>Swartkops Low Level Colector Sewer Upgrade</t>
  </si>
  <si>
    <t xml:space="preserve">Bulk Sewers Joe Slovo, Mandelaville, Allenridge West UIT </t>
  </si>
  <si>
    <t xml:space="preserve">Office Accommodation: Sanitation </t>
  </si>
  <si>
    <t>Upgrade and Development of Public Open Spaces</t>
  </si>
  <si>
    <t xml:space="preserve">IPTS -  Work Package: Bus Rapid Transit       </t>
  </si>
  <si>
    <t xml:space="preserve">Replacement of Sewerage Collection Vehicles         </t>
  </si>
  <si>
    <t xml:space="preserve">Public Lighting </t>
  </si>
  <si>
    <t xml:space="preserve">Electricity Buildings improvements   </t>
  </si>
  <si>
    <t>Replacement Handheld Devices - Meter Reading</t>
  </si>
  <si>
    <t>Replacement of Vending POS Equipment</t>
  </si>
  <si>
    <t>Upgrade and Furnishing Customer Care Centres</t>
  </si>
  <si>
    <t>Office accommodation (Ward Councillors)</t>
  </si>
  <si>
    <t>Upgrade of Community Halls</t>
  </si>
  <si>
    <t>Air Conditioning of Buildings</t>
  </si>
  <si>
    <t>Lillian Diedericks Building and Rehabilitation</t>
  </si>
  <si>
    <t>Woolboard Conference Centre</t>
  </si>
  <si>
    <t>Algoa House Upgrade</t>
  </si>
  <si>
    <t>Replacement of Off Road Appliances</t>
  </si>
  <si>
    <t xml:space="preserve">Additional Satelite Offices                                 </t>
  </si>
  <si>
    <t>Security Offices- Sidwell Fire Station</t>
  </si>
  <si>
    <t>Security wall/fencing - Fire Training Centre</t>
  </si>
  <si>
    <t>Public Transport Facilities</t>
  </si>
  <si>
    <t>Office Accommodation: Water</t>
  </si>
  <si>
    <t>Motherwell/Coega WWTW and outfall sewer</t>
  </si>
  <si>
    <t>Construction of Joe Slovo Bridge – Ward 41</t>
  </si>
  <si>
    <t>Wells Estate - Access Road</t>
  </si>
  <si>
    <t>HV Network Reinforcement - Underground Cabling</t>
  </si>
  <si>
    <t>Programme: Upgrading and Development of Sport and Recreation Facilities (10058)</t>
  </si>
  <si>
    <t xml:space="preserve">Replacement of Refuse Compactors </t>
  </si>
  <si>
    <t>Integrated City Development Programmes</t>
  </si>
  <si>
    <t>Programme: Integrated City Development</t>
  </si>
  <si>
    <t xml:space="preserve">Motherwelll Canal Wetlands </t>
  </si>
  <si>
    <t>John Tallant Link Road</t>
  </si>
  <si>
    <t xml:space="preserve">Flood Risk and Improvements (All other rivers) </t>
  </si>
  <si>
    <t xml:space="preserve">Greenbushes: Stormwater Improvemements </t>
  </si>
  <si>
    <t>Stanford Road Extension</t>
  </si>
  <si>
    <t>Road Upgrades to increase Capacity (ie Circular Drive,  Algoa Road, Etc)</t>
  </si>
  <si>
    <t>Motherwell Canal  Pedestrian crossings</t>
  </si>
  <si>
    <t>Reconstruction of stormwater system - Uitenhage</t>
  </si>
  <si>
    <t>Motherwell Traffic and Licensing Centre</t>
  </si>
  <si>
    <t>Office accommodation (Ward Councillors) - Matthew Goniwe</t>
  </si>
  <si>
    <t xml:space="preserve">Upgrading of  Nangoza Jebe Community Hall </t>
  </si>
  <si>
    <t>Upgrading of  Gelvandale Community Hall</t>
  </si>
  <si>
    <t>Disaster Recovery Center - Information Security</t>
  </si>
  <si>
    <t>Mendi Arts and Cultural Center</t>
  </si>
  <si>
    <t>Purchase of Plant and Equipment (Fire &amp; Emergency Services)</t>
  </si>
  <si>
    <t>Security Offices - Contract Unit</t>
  </si>
  <si>
    <t>Stores/Archiving at Contract Unit</t>
  </si>
  <si>
    <t>Vehicles for Safety &amp; Security (Disaster only)</t>
  </si>
  <si>
    <t>Vehicles for Safety &amp; Security (Metro Police only)</t>
  </si>
  <si>
    <t xml:space="preserve">Replacement of Motor cycle test equipment </t>
  </si>
  <si>
    <t>Traffic Training Centre - Learner Information Management System</t>
  </si>
  <si>
    <t>20162356</t>
  </si>
  <si>
    <t>Advanced Meter Infrastructure - Water</t>
  </si>
  <si>
    <t xml:space="preserve">Reinforcement of Electricity Network Wells Estate </t>
  </si>
  <si>
    <t>Distribution Substation Building Refurbishment Program</t>
  </si>
  <si>
    <t>Computer and Office equipment</t>
  </si>
  <si>
    <t>Undeclared Informal Electrification</t>
  </si>
  <si>
    <t xml:space="preserve">Khayamnandi Extension  - Roadworks (Human Settlements)               </t>
  </si>
  <si>
    <t xml:space="preserve">Khayamnandi Extension  - Stormwater (Human Settlements)                    </t>
  </si>
  <si>
    <t xml:space="preserve">Khayamnandi Extension  - Water Bulks (Human Settlements)                                 </t>
  </si>
  <si>
    <t xml:space="preserve">Khayamnandi Extension  - Sewer Bulks (Human Settlements)                           </t>
  </si>
  <si>
    <t xml:space="preserve">Kwanobuhle Area 11 - Roadworks (Human Settlements)                      </t>
  </si>
  <si>
    <t xml:space="preserve">Kwanobuhle Area 11 - Stormwater (Human Settlements)                          </t>
  </si>
  <si>
    <t xml:space="preserve">Kwanobuhle Area 11 - Water Bulks (Human Settlements)                          </t>
  </si>
  <si>
    <t xml:space="preserve">Kwanobuhle Area 11 - Sewer Bulks (Human Settlements)                       </t>
  </si>
  <si>
    <t xml:space="preserve">Ekuphumleni - Kwazakhele - Roadworks (Human Settlements)    </t>
  </si>
  <si>
    <t xml:space="preserve">Ekuphumleni - Kwazakhele - Stormwater (Human Settlements)                                </t>
  </si>
  <si>
    <t xml:space="preserve">Ekuphumleni - Kwazakhele - Water Bulks (Human Settlements)                    </t>
  </si>
  <si>
    <t xml:space="preserve">Ekuphumleni - Kwazakhele - Sewer Bulks (Human Settlements)                       </t>
  </si>
  <si>
    <t xml:space="preserve">Jagvlagte (Chatty 11-14) - Roadworks (Human Settlements)                              </t>
  </si>
  <si>
    <t xml:space="preserve">Jagvlagte (Chatty 11-14) - Stormwater (Human Settlements)                         </t>
  </si>
  <si>
    <t xml:space="preserve">Jagvlagte (Chatty 11-14) - Water Bulks (Human Settlements)          </t>
  </si>
  <si>
    <t xml:space="preserve">Jagvlagte (Chatty 11-14) -  Sewer Bulks (Human Settlements)                             </t>
  </si>
  <si>
    <t xml:space="preserve">Seaview Housing Job - Roadworks (Human Settlements)                               </t>
  </si>
  <si>
    <t xml:space="preserve">Seaview Housing Job - Stormwater (Human Settlements)                               </t>
  </si>
  <si>
    <t xml:space="preserve">Seaview Housing Job - Water Bulks (Human Settlements)        </t>
  </si>
  <si>
    <t xml:space="preserve">Seaview Housing Job - Sewer Bulks (Human Settlements)                       </t>
  </si>
  <si>
    <t xml:space="preserve">Walmer Development - Roadworks (Human Settlements)                      </t>
  </si>
  <si>
    <t xml:space="preserve">Walmer Development - Stormwater (Human Settlements)                </t>
  </si>
  <si>
    <t xml:space="preserve">Walmer Development - Water Bulks (Human Settlements)            </t>
  </si>
  <si>
    <t xml:space="preserve">Walmer Development - Sewer Bulks (Human Settlements)                              </t>
  </si>
  <si>
    <t xml:space="preserve">Motherwell NU 30 - Roadworks (Human Settlements)                                                    </t>
  </si>
  <si>
    <t xml:space="preserve">Motherwell NU 30 - Stormwater (Human Settlements)                                              </t>
  </si>
  <si>
    <t xml:space="preserve">Malabar Ext 6 Phase 2 - Roadworks (Human Settlements)                         </t>
  </si>
  <si>
    <t xml:space="preserve">Malabar Ext 6 Phase 2 - Stormwater (Human Settlements)                     </t>
  </si>
  <si>
    <t xml:space="preserve">Malabar Ext 6 Phase 2 - Water Bulks (Human Settlements)                </t>
  </si>
  <si>
    <t xml:space="preserve">Malabar Ext 6 Phase 2 - Sewer Bulks (Human Settlements)                              </t>
  </si>
  <si>
    <t xml:space="preserve">Bethelsdorp Ext 32, 34 &amp; 36 - Roadworks (Human Settlements)                              </t>
  </si>
  <si>
    <t xml:space="preserve">Bethelsdorp Ext 32, 34 &amp; 36 - Stormwater (Human Settlements)                              </t>
  </si>
  <si>
    <t xml:space="preserve">Bethelsdorp Ext 32, 34 &amp; 36 - Water Bulks (Human Settlements)                              </t>
  </si>
  <si>
    <t xml:space="preserve">Bethelsdorp Ext 32, 34 &amp; 36 - Sewer Bulks (Human Settlements)                              </t>
  </si>
  <si>
    <t xml:space="preserve">Computer Upgrade - I &amp; E      </t>
  </si>
  <si>
    <t xml:space="preserve">Improve access roads - Sanitation     </t>
  </si>
  <si>
    <t>As per Budget Document</t>
  </si>
  <si>
    <t>Groundwater: Drought Intervention</t>
  </si>
  <si>
    <t>Groundwater: Drought Intervention: Drilling of Boreholes</t>
  </si>
  <si>
    <t>Water Services: Rehabilitation of Pump Stations</t>
  </si>
  <si>
    <t>Water Services: Rehabilitation of Dams</t>
  </si>
  <si>
    <t>Lorraine - Bulk Sewerage Augmentation - Additional Capacity</t>
  </si>
  <si>
    <t>Bucket Eradication Programme: Supply and Install Communal Ablution Facilities</t>
  </si>
  <si>
    <t>Swartkops Low Level Colector Sewer Upgrade - New Contract</t>
  </si>
  <si>
    <t xml:space="preserve">Sanitation Services: Rehabilitation of Sewerage Pump Stations   </t>
  </si>
  <si>
    <t xml:space="preserve">Rehabilitation of Sewer Pipes </t>
  </si>
  <si>
    <t xml:space="preserve">IPTS -  Work Package: Public Transport Facilities           </t>
  </si>
  <si>
    <t xml:space="preserve">IPTS - Work Package: Road Works                             </t>
  </si>
  <si>
    <t xml:space="preserve">IPTS -  Work Package: TDM and ITS                           </t>
  </si>
  <si>
    <t>Fire station Motherwell- Refurbishment</t>
  </si>
  <si>
    <t>South End Fire Station</t>
  </si>
  <si>
    <t>NMBM Multi-purpose Stadium (1695)</t>
  </si>
  <si>
    <t>Economic Development, Tourism &amp; Agriculture (1196)</t>
  </si>
  <si>
    <t xml:space="preserve">New Traffic Signals  </t>
  </si>
  <si>
    <t>Informal Trading Infrastructure</t>
  </si>
  <si>
    <t>Difference</t>
  </si>
  <si>
    <t>HV Transmission Line</t>
  </si>
  <si>
    <t>Smart Pre-payment Meters</t>
  </si>
  <si>
    <t>Upgrade of Commercial Meters - Remote Metring</t>
  </si>
  <si>
    <t>NMBM Multi-Purpose Stadium - Upgrades</t>
  </si>
  <si>
    <t>CCTV Mobile Vehicle- Enhancements</t>
  </si>
  <si>
    <t>Feather Market Centre-upgrade</t>
  </si>
  <si>
    <t xml:space="preserve">Construction of Guard House at Motherwell Traffic Centre </t>
  </si>
  <si>
    <t>Traffic: Motherwell Thusong- Vehicles</t>
  </si>
  <si>
    <t xml:space="preserve">EMS - Enhancements </t>
  </si>
  <si>
    <t>Disaster Management: Upgrade of Equipment for supply of Solar energy</t>
  </si>
  <si>
    <t>Metro Police: Trooper Carrier</t>
  </si>
  <si>
    <t>Refurbishing of Fire stations</t>
  </si>
  <si>
    <t>Upgrading of Uitenhage fail over for data centre - Equipment</t>
  </si>
  <si>
    <t>Fitzpatrick Pump-station - New</t>
  </si>
  <si>
    <t>Armoury Building alteration</t>
  </si>
  <si>
    <t>Security: Hand-held GIS data collection device</t>
  </si>
  <si>
    <t>Security: Aiconditioner for Mobile Surveillance Vehicle</t>
  </si>
  <si>
    <t>Security: installation of Camera System for Mobile Surveillance Vehicle</t>
  </si>
  <si>
    <t>Security:Strat Intervention unit: Upgrade of Ablution Facilities</t>
  </si>
  <si>
    <t>Security:Strat Intervention unit: installation of Industrial Extractor Fan</t>
  </si>
  <si>
    <t>Metro Police: New Offices &amp; Metro Police Stations</t>
  </si>
  <si>
    <t>Metro Police: Firearms and Accessories</t>
  </si>
  <si>
    <t>Construction of Jack Road - Missionvale</t>
  </si>
  <si>
    <t>Land Acquisition - Seaview</t>
  </si>
  <si>
    <t>Land Acquisition - Lorraine</t>
  </si>
  <si>
    <t>Programme: Investment Property (10036)</t>
  </si>
  <si>
    <t>Upgrade and Rehabilitation of Water Pipelines</t>
  </si>
  <si>
    <t>Construction of new offices at Supply Chain Management</t>
  </si>
  <si>
    <t>B&amp;T Office Renovations - ETB</t>
  </si>
  <si>
    <t>Construction of Multi-Purpose Centre - Ward 17</t>
  </si>
  <si>
    <t>Construction of Multi-Purpose Centre - Ward 34</t>
  </si>
  <si>
    <t>Construction of Multi-Purpose Centre - Ward 42</t>
  </si>
  <si>
    <t xml:space="preserve">Driftsands WWTW Phase 3 - Upgrade Existing Composting Plant     </t>
  </si>
  <si>
    <t xml:space="preserve">
2019/20 
Capital 
Budget</t>
  </si>
  <si>
    <t xml:space="preserve">
2020/21 
Capital 
Budget</t>
  </si>
  <si>
    <t xml:space="preserve">
2021/22
Capital 
Budget</t>
  </si>
  <si>
    <t>DRAFT CAPITAL BUDGET BY PROJECT PROGRAMMES 
FOR 2019/20 - 2021/22</t>
  </si>
  <si>
    <t>IPTS - Upgrading of Njoli Street to a dual Carriageway-North</t>
  </si>
  <si>
    <t xml:space="preserve">IPTS -Upgrading of Njoli Street to a dual Carriageway South </t>
  </si>
  <si>
    <t xml:space="preserve">IPTS - Upgrading of Njoli /Daku Road Intersect East Phase2  </t>
  </si>
  <si>
    <t>IPTS - Upgradingof Njoli/Daku Road Intersect - West - Phase2</t>
  </si>
  <si>
    <t xml:space="preserve">IPTS - Construction of a Holding Public Depot - Uitenhage   </t>
  </si>
  <si>
    <t>IPTS - Standford Rd / N2 Bridge Widening and Construc Pedest</t>
  </si>
  <si>
    <t>IPTS - Construction of Cleary Park Operational Area Depot Phase 3 &amp; Terminal</t>
  </si>
  <si>
    <t xml:space="preserve">IPTS -OMS APTMS Lite                                        </t>
  </si>
  <si>
    <t xml:space="preserve">IPTS - Interim Ticket System                                </t>
  </si>
  <si>
    <t>Automated Fare Collection (AFC) System</t>
  </si>
  <si>
    <t xml:space="preserve">IPTS - Construction of Uitenhage/KwaNobuhle Public Transport Depot and Terminal  </t>
  </si>
  <si>
    <t>Project
ID</t>
  </si>
  <si>
    <t>Project
Title</t>
  </si>
  <si>
    <t>Budget: 
2020</t>
  </si>
  <si>
    <t>Budget: 
2021</t>
  </si>
  <si>
    <t>Budget: 
2022</t>
  </si>
  <si>
    <t xml:space="preserve">Replacement Hydraulic Platform                              </t>
  </si>
  <si>
    <t xml:space="preserve">S&amp;S: Replacement of Off Road Appliance - Fire               </t>
  </si>
  <si>
    <t xml:space="preserve">S&amp;S: Additional Satelite Offices - Disaster Mngmnt          </t>
  </si>
  <si>
    <t xml:space="preserve">Disaster Management Centre/  South End Fire Station         </t>
  </si>
  <si>
    <t xml:space="preserve">CCTV Mobile Vehicle Enhancements                            </t>
  </si>
  <si>
    <t xml:space="preserve">S&amp;S: CCTV Equipment &amp; Infrastructure - Disaster Management  </t>
  </si>
  <si>
    <t xml:space="preserve">Security Upgrade - Markman Training Centre                  </t>
  </si>
  <si>
    <t xml:space="preserve">S&amp;S: Replacement of Radios - Fire                           </t>
  </si>
  <si>
    <t xml:space="preserve">S&amp;S: Motherwell Fire Station - Rehab and Refurbishment      </t>
  </si>
  <si>
    <t xml:space="preserve">Vehicles for Safety and Security (Security only)            </t>
  </si>
  <si>
    <t xml:space="preserve">S&amp;S: Purchase of plant and equipment - Fire                 </t>
  </si>
  <si>
    <t xml:space="preserve">S&amp;S: Office Accommodation Security - Sidwell Fire Station   </t>
  </si>
  <si>
    <t xml:space="preserve">Security wall/fencing - Fire Training Centre                </t>
  </si>
  <si>
    <t xml:space="preserve">Upgrade and Renovate Securtiy Offices - Contract Unit       </t>
  </si>
  <si>
    <t>Uograde Stores/ Archiving at Contract Unit -Security Section</t>
  </si>
  <si>
    <t xml:space="preserve">Vehicles for Safety and Security - Disaster Management      </t>
  </si>
  <si>
    <t xml:space="preserve">S&amp;S: Purchase of Vehicles for Metro police                  </t>
  </si>
  <si>
    <t xml:space="preserve">Safety and Security - Furniture for Metro Police            </t>
  </si>
  <si>
    <t xml:space="preserve">Law Enforcement Equipment for Metro Police:DRAGER MACHINES  </t>
  </si>
  <si>
    <t xml:space="preserve">Traffic - Motor Cycle Test Equipment                        </t>
  </si>
  <si>
    <t xml:space="preserve">Traffic Training Centre - New Firearms                      </t>
  </si>
  <si>
    <t xml:space="preserve">Traffic Training College - Equipment: Seat Belt Convincer   </t>
  </si>
  <si>
    <t xml:space="preserve">Traffic - Upgrade of Uitenhage Pound                        </t>
  </si>
  <si>
    <t xml:space="preserve">Replacement of Rescue Pump - FIRE                           </t>
  </si>
  <si>
    <t>Traffic Training College - Learner Information Management Sy</t>
  </si>
  <si>
    <t xml:space="preserve">Traffic - In-car Camera for Law Enforcement                 </t>
  </si>
  <si>
    <t xml:space="preserve">Metro Police: Specialised Vehicles Water Cannon             </t>
  </si>
  <si>
    <t xml:space="preserve">Security: Airconditioner for Mobile Surveillance Vehicle    </t>
  </si>
  <si>
    <t>Security: Installation of Camera System - Mobile Surveillanc</t>
  </si>
  <si>
    <t xml:space="preserve">Traffic: Motherwell Thusong - Vehicles                      </t>
  </si>
  <si>
    <t xml:space="preserve">S&amp;S: Refurbishing of fire Station                           </t>
  </si>
  <si>
    <t xml:space="preserve">Security: armoury Building Alteration                       </t>
  </si>
  <si>
    <t xml:space="preserve">Security: Strat Intervention unit: Shower                   </t>
  </si>
  <si>
    <t xml:space="preserve">Security: Strat Intervention unit: Industrial Extractor Fan </t>
  </si>
  <si>
    <t xml:space="preserve">Metro Police: NewOffices &amp; Metro Police Stations            </t>
  </si>
  <si>
    <t>Fire; Upgrading of Uitnhage Fail over for data centere - Equ</t>
  </si>
  <si>
    <t xml:space="preserve">Disaster Management: Furniture &amp; Office Equipment           </t>
  </si>
  <si>
    <t xml:space="preserve">Disaster Management: Equipment for the supply Solar Energy  </t>
  </si>
  <si>
    <t xml:space="preserve">Security: Hand-held GIS data collection device              </t>
  </si>
  <si>
    <t xml:space="preserve">Metro Police: Firearms and Accessories                      </t>
  </si>
  <si>
    <t xml:space="preserve">PURCHASE OF COMPUTER EQUIPMENT - SAFETY -ED'S OFFICE        </t>
  </si>
  <si>
    <t xml:space="preserve">PURCHASE OF COMPUTER EQUIPMENT - TRAFFIC                    </t>
  </si>
  <si>
    <t xml:space="preserve">PURCHASE OF COMPUTER EQUIPMENT - FIRE &amp; EMERGENCY           </t>
  </si>
  <si>
    <t xml:space="preserve">PURCHASE OF COMPUTER EQUIPMENT - DISASTER MANAGEMENT        </t>
  </si>
  <si>
    <t xml:space="preserve">PURCHASE OF COMPUTER EQUIPMENT - SECURITY SERVICES          </t>
  </si>
  <si>
    <t xml:space="preserve">PURCHASE OF COMPUTER EQUIPMENT - METRO POLICE               </t>
  </si>
  <si>
    <t xml:space="preserve">REPLACEMENT OF ENGINE BAY DOORS AT SOUTH END FIRE STATION   </t>
  </si>
  <si>
    <t xml:space="preserve">ADDITIONAL VEHICLES FOR TRAFFIC                             </t>
  </si>
  <si>
    <t xml:space="preserve">PROCUREMENT OF SAFES FOR METRO POLICE                       </t>
  </si>
  <si>
    <t xml:space="preserve">PROCUREMENT OF COMMUNICATION DEVICES FOR METRO POLICE       </t>
  </si>
  <si>
    <t xml:space="preserve">FURNITURE FOR SECURITY SERVICES                             </t>
  </si>
  <si>
    <t xml:space="preserve">REPLACEMENT OF FIRE APPLIANCES FOR SIDWELL FIRE STATION     </t>
  </si>
  <si>
    <t xml:space="preserve">REPLACEMENT OF GENERATORS AT UITENHAGE + GREENBUSHES        </t>
  </si>
  <si>
    <t xml:space="preserve">PURCHASE OF DRAGER MACHINES FOR TRAFFIC                     </t>
  </si>
  <si>
    <t xml:space="preserve">LAW ENFORCEMENT EQUIPMENT FOR SECURITY                      </t>
  </si>
  <si>
    <t>Construction of Laboratory</t>
  </si>
  <si>
    <t>Kwanobuhle Area 11- Parks</t>
  </si>
  <si>
    <t>Replacement of engine bay doors at South End Fire Station</t>
  </si>
  <si>
    <t>Traffic - Upgrade of Uitenhage Pound</t>
  </si>
  <si>
    <t xml:space="preserve">Replace Hydraulic Platform - Fire </t>
  </si>
  <si>
    <t>Law Enforcement Equipment for Metro Police - Drager Machines</t>
  </si>
  <si>
    <t>Traffic Training College - Road Safety : Seat belt convincer</t>
  </si>
  <si>
    <t>Traffic Training College - New Firearms</t>
  </si>
  <si>
    <t xml:space="preserve">Motherwell NU 30 - Water (Human Settlements)                                              </t>
  </si>
  <si>
    <t xml:space="preserve">Motherwell NU 30 - Sewer Bulks (Human Settlements)                                              </t>
  </si>
  <si>
    <t xml:space="preserve">Jagvlagte (Chatty 11-14) - Parks                       </t>
  </si>
  <si>
    <t xml:space="preserve">Motherwell NU 30 - Parks                                         </t>
  </si>
  <si>
    <t xml:space="preserve">Khayamnandi Extension  - Parks                        </t>
  </si>
  <si>
    <t>Small Plant &amp; Equipment</t>
  </si>
  <si>
    <t>Lorraine Stormwater Control</t>
  </si>
  <si>
    <t>Purchase of Computer Equipment - Safety's ED</t>
  </si>
  <si>
    <t>Purchase of Computer Equipment - Traffic</t>
  </si>
  <si>
    <t>Purchase of Computer Equipment - Fire &amp; Emergency</t>
  </si>
  <si>
    <t>Purchase of Computer Equipment - Disaster Management</t>
  </si>
  <si>
    <t>Purchase of Computer Equipment - Secuirty Services</t>
  </si>
  <si>
    <t>Purchase of Computer Equipment - Metro Police</t>
  </si>
  <si>
    <t>Missionvale garden Lots- Roads</t>
  </si>
  <si>
    <t>Mssionvale- Stormwater</t>
  </si>
  <si>
    <t>Mssionvale- Water</t>
  </si>
  <si>
    <t>Mssionvale- Sewer</t>
  </si>
  <si>
    <t>Traffic - In Car Camera for Law Enforcement</t>
  </si>
  <si>
    <t>Replacement Rescue Pump -Fire</t>
  </si>
  <si>
    <t>Furniture and Offcie Equipment- Metro Police</t>
  </si>
  <si>
    <t xml:space="preserve">Furniture and Office Equipment - Disaster Management </t>
  </si>
  <si>
    <t>Security Upgrade at the Markman Training Centre</t>
  </si>
  <si>
    <t>Connections and Water Meters</t>
  </si>
  <si>
    <t>Malabae Ext 6 Phase 2- Parks</t>
  </si>
  <si>
    <t>Metro Police - Specialised Vehicle - Water Cannon</t>
  </si>
  <si>
    <t>Law Enforcement Equipment for Metro Services</t>
  </si>
  <si>
    <t>Law Enforcement Equipment for Traffic Services- Drager Machines</t>
  </si>
  <si>
    <t>Office furniture- Corp Admin</t>
  </si>
  <si>
    <t>Ward Councillor Furniture</t>
  </si>
  <si>
    <t xml:space="preserve">Replacement of Fire Appliances for Sidwell Fire Station </t>
  </si>
  <si>
    <t>Vehicles for Safety &amp; Security (Traffic only) - Additional</t>
  </si>
  <si>
    <t>Acquisition of Vehicles - Meter Reading</t>
  </si>
  <si>
    <t>Procurement of Safes for Metro Police</t>
  </si>
  <si>
    <t>Procuremnt of Communication Devices for Metro Police</t>
  </si>
  <si>
    <t>Furniture and Office Equipment - Security Services</t>
  </si>
  <si>
    <t>Replacement of Generators at Greenbushes and Uitenhage</t>
  </si>
  <si>
    <t xml:space="preserve"> Njoli Square Redevelopment            </t>
  </si>
  <si>
    <t>Walmer Changerooms</t>
  </si>
  <si>
    <t>Upgrade and Restoration of Libraries - Main Library</t>
  </si>
  <si>
    <t>20190157</t>
  </si>
  <si>
    <t>Upgrade and restoration of libraries - Motherwell</t>
  </si>
  <si>
    <t>20190158</t>
  </si>
  <si>
    <t>Upgrade and restoration of libraries - Zwide</t>
  </si>
  <si>
    <t>20190160</t>
  </si>
  <si>
    <t>Upgrade and restoration of libraries - Chatty</t>
  </si>
  <si>
    <t>20190155</t>
  </si>
  <si>
    <t>Restoration and refurbushment of KwaNobuhle Library</t>
  </si>
  <si>
    <t>.</t>
  </si>
  <si>
    <t xml:space="preserve">Water Services: Purchase New Vehicles </t>
  </si>
  <si>
    <t>Water Services: Nooitgedagt Low Level Scheme: Phase 3</t>
  </si>
  <si>
    <t>1412: Loerie Water Treatment Works: Rehab - Upgrading</t>
  </si>
  <si>
    <t xml:space="preserve">Water Services: Coega Reclaimed Effluent Scheme </t>
  </si>
  <si>
    <t>Telemetry Equipment</t>
  </si>
  <si>
    <t xml:space="preserve">Wateer Services: Improvements to System - General </t>
  </si>
  <si>
    <t xml:space="preserve">Rehabilitation of Pipe Bridges </t>
  </si>
  <si>
    <t>Rehabilitate and Upgrade High Street Pool</t>
  </si>
  <si>
    <t>Springs Resorts - Upgrade Infrastructure</t>
  </si>
  <si>
    <t>Fencing of Voortrekker Reservoir</t>
  </si>
  <si>
    <t>Fencing of Gelvandale Reservoir</t>
  </si>
  <si>
    <t>Fencing of Struandale Reservoir</t>
  </si>
  <si>
    <t>20190161</t>
  </si>
  <si>
    <t>Upgrade and Rehabilitate Rosedale Pool Infrastructure</t>
  </si>
  <si>
    <t>20190164</t>
  </si>
  <si>
    <t>Upgrade and Rehabilitate Kwazaknele Pool</t>
  </si>
  <si>
    <t>20190147</t>
  </si>
  <si>
    <t>Construction of Ablution block at Sardinia Bay Beach</t>
  </si>
  <si>
    <t>20190151</t>
  </si>
  <si>
    <t>Wells Estate - Upgrade Infrastructre</t>
  </si>
  <si>
    <t>20190154</t>
  </si>
  <si>
    <t>Happy Valley - Upgrade Infrastructure</t>
  </si>
  <si>
    <t xml:space="preserve">Rehabilitation of Red Location Precinct Buildings  </t>
  </si>
  <si>
    <t>Customer Planning Link</t>
  </si>
  <si>
    <t>Test Van Equipment</t>
  </si>
  <si>
    <t>Sampling Station Equipment</t>
  </si>
  <si>
    <t xml:space="preserve">Augment Collector Sewer for Walmer Heights </t>
  </si>
  <si>
    <t>Driftsands Collector Sewer - Augmentation - Phase 1</t>
  </si>
  <si>
    <t>Driftsands Collector Sewer - Augmentation - Phase 2</t>
  </si>
  <si>
    <t>Fishwater Flats WWTWMedium Voltage Network Phase 2</t>
  </si>
  <si>
    <t xml:space="preserve">Beach Development - Summerstrand                            </t>
  </si>
  <si>
    <t xml:space="preserve">Beach Development - Bird Rock                               </t>
  </si>
  <si>
    <t xml:space="preserve">Beach Development - Wells Estate                            </t>
  </si>
  <si>
    <t xml:space="preserve">Upgrade Major Parks - Willow Dam                            </t>
  </si>
  <si>
    <t xml:space="preserve">Upgrade and Devevelopment of POS - Nkatha Park              </t>
  </si>
  <si>
    <t xml:space="preserve">Upgrade and Devevelopment of POS - Kougaberg                </t>
  </si>
  <si>
    <t xml:space="preserve">Upgrade and Development of Public open space - Sandile      </t>
  </si>
  <si>
    <t xml:space="preserve">Upgrade and Development of Public open space - Dwarhana     </t>
  </si>
  <si>
    <t xml:space="preserve">Upgrade and Devevelopment of POS - Mavavana                 </t>
  </si>
  <si>
    <t xml:space="preserve">Upgrade and Development of Public open space - Mvetshana    </t>
  </si>
  <si>
    <t xml:space="preserve">Upgrade and Devevelopment of POS - Tshauka                  </t>
  </si>
  <si>
    <t xml:space="preserve">Upgrade and Development of Public open space - Lixolilizwe  </t>
  </si>
  <si>
    <t xml:space="preserve">Upgrade and Devevelopment of POS - Dzeya                    </t>
  </si>
  <si>
    <t xml:space="preserve">Urban Refuse Transfer station - Gillespie                   </t>
  </si>
  <si>
    <t xml:space="preserve">Welness Centre - Uitenhage Depot                            </t>
  </si>
  <si>
    <t xml:space="preserve">Upgrade - Undeveloped Public Open Spaces                    </t>
  </si>
  <si>
    <t xml:space="preserve">Ablution Facility - Peter Gibbs Nursary                     </t>
  </si>
  <si>
    <t xml:space="preserve">Upgrade of Major Parks - Mqolomba                           </t>
  </si>
  <si>
    <t xml:space="preserve">Upgrade of Major Parks - Varsvlei                           </t>
  </si>
  <si>
    <t xml:space="preserve">Upgrade and Development of Forest Hill  Cemetery            </t>
  </si>
  <si>
    <t xml:space="preserve">Upgrade and Development of Bloemendal  Cemetery             </t>
  </si>
  <si>
    <t xml:space="preserve">Upgrade and Development of Matanzima Cemetery               </t>
  </si>
  <si>
    <t xml:space="preserve">Upgrade and Development of Gerald Smith Cemetery            </t>
  </si>
  <si>
    <t xml:space="preserve">Upgrade and Development of Motherwell Cemetery              </t>
  </si>
  <si>
    <t xml:space="preserve">Urban Refuse Transfer/Recycling Station      </t>
  </si>
  <si>
    <t>Upgrading of Municipal Office and Abulution Facilities</t>
  </si>
  <si>
    <t>Upgrade and Development of Coastal Infrastructure</t>
  </si>
  <si>
    <t xml:space="preserve">Air Pollution Monitoring Equipment                          </t>
  </si>
  <si>
    <t xml:space="preserve">
2019/20 
Draft Capital 
Budget</t>
  </si>
  <si>
    <t xml:space="preserve">
2020/21 
Draft Capital 
Budget</t>
  </si>
  <si>
    <t xml:space="preserve">
2021/22
Draft Capital 
Budget</t>
  </si>
</sst>
</file>

<file path=xl/styles.xml><?xml version="1.0" encoding="utf-8"?>
<styleSheet xmlns="http://schemas.openxmlformats.org/spreadsheetml/2006/main">
  <numFmts count="4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_ * #,##0.0_ ;_ * \-#,##0.0_ ;_ * &quot;-&quot;??_ ;_ @_ "/>
    <numFmt numFmtId="177" formatCode="_ * #,##0_ ;_ * \-#,##0_ ;_ * &quot;-&quot;??_ ;_ @_ "/>
    <numFmt numFmtId="178" formatCode="#,##0.00_ ;\-#,##0.00\ "/>
    <numFmt numFmtId="179" formatCode="_(* #,##0_);_(* \(#,##0\);_(* &quot;-&quot;??_);_(@_)"/>
    <numFmt numFmtId="180" formatCode="_ * #,##0.000_ ;_ * \-#,##0.000_ ;_ * &quot;-&quot;??_ ;_ @_ "/>
    <numFmt numFmtId="181" formatCode="#,##0.0"/>
    <numFmt numFmtId="182" formatCode="#,##0_ ;\-#,##0\ "/>
    <numFmt numFmtId="183" formatCode="0.000000"/>
    <numFmt numFmtId="184" formatCode="0.00000"/>
    <numFmt numFmtId="185" formatCode="0.0000"/>
    <numFmt numFmtId="186" formatCode="0.000"/>
    <numFmt numFmtId="187" formatCode="0.0000000"/>
    <numFmt numFmtId="188" formatCode="0.0"/>
    <numFmt numFmtId="189" formatCode="0.0%"/>
    <numFmt numFmtId="190" formatCode="_ * #,##0.0000_ ;_ * \-#,##0.0000_ ;_ * &quot;-&quot;??_ ;_ @_ "/>
    <numFmt numFmtId="191" formatCode="_ * #,##0.00000_ ;_ * \-#,##0.00000_ ;_ * &quot;-&quot;??_ ;_ @_ "/>
    <numFmt numFmtId="192" formatCode="_ * #,##0.0_ ;_ * \-#,##0.0_ ;_ * &quot;-&quot;?_ ;_ @_ "/>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quot;R&quot;\ #,##0"/>
  </numFmts>
  <fonts count="48">
    <font>
      <sz val="10"/>
      <name val="Arial"/>
      <family val="0"/>
    </font>
    <font>
      <sz val="8"/>
      <name val="Arial"/>
      <family val="2"/>
    </font>
    <font>
      <b/>
      <sz val="8"/>
      <color indexed="63"/>
      <name val="Arial"/>
      <family val="2"/>
    </font>
    <font>
      <sz val="8"/>
      <color indexed="63"/>
      <name val="Arial"/>
      <family val="2"/>
    </font>
    <font>
      <b/>
      <sz val="10"/>
      <name val="Arial"/>
      <family val="2"/>
    </font>
    <font>
      <u val="single"/>
      <sz val="10"/>
      <color indexed="36"/>
      <name val="Arial"/>
      <family val="2"/>
    </font>
    <font>
      <u val="single"/>
      <sz val="10"/>
      <color indexed="12"/>
      <name val="Arial"/>
      <family val="2"/>
    </font>
    <font>
      <b/>
      <sz val="8"/>
      <name val="Arial"/>
      <family val="2"/>
    </font>
    <font>
      <b/>
      <sz val="9"/>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000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6">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right" wrapText="1"/>
    </xf>
    <xf numFmtId="3" fontId="2" fillId="0" borderId="10" xfId="0" applyNumberFormat="1" applyFont="1" applyFill="1" applyBorder="1" applyAlignment="1">
      <alignment horizontal="right" wrapText="1"/>
    </xf>
    <xf numFmtId="3" fontId="1" fillId="0" borderId="0" xfId="0" applyNumberFormat="1" applyFont="1" applyFill="1" applyAlignment="1">
      <alignment/>
    </xf>
    <xf numFmtId="3" fontId="2" fillId="0" borderId="0" xfId="0" applyNumberFormat="1"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horizontal="right"/>
    </xf>
    <xf numFmtId="0" fontId="7" fillId="0" borderId="0" xfId="0" applyFont="1" applyFill="1" applyAlignment="1">
      <alignment horizontal="center"/>
    </xf>
    <xf numFmtId="0" fontId="4" fillId="0" borderId="0" xfId="0" applyFont="1" applyFill="1" applyAlignment="1">
      <alignment/>
    </xf>
    <xf numFmtId="0" fontId="8" fillId="0" borderId="0" xfId="0" applyFont="1" applyFill="1" applyBorder="1" applyAlignment="1">
      <alignment horizontal="center" wrapText="1"/>
    </xf>
    <xf numFmtId="0" fontId="1" fillId="0" borderId="0" xfId="0" applyFont="1" applyFill="1" applyAlignment="1">
      <alignment horizontal="center"/>
    </xf>
    <xf numFmtId="0" fontId="0" fillId="0" borderId="0" xfId="0" applyFont="1" applyFill="1" applyAlignment="1">
      <alignment/>
    </xf>
    <xf numFmtId="0" fontId="1" fillId="0" borderId="0" xfId="0" applyNumberFormat="1" applyFont="1" applyFill="1" applyBorder="1" applyAlignment="1">
      <alignment horizontal="left"/>
    </xf>
    <xf numFmtId="177" fontId="1" fillId="0" borderId="0" xfId="0" applyNumberFormat="1" applyFont="1" applyFill="1" applyBorder="1" applyAlignment="1">
      <alignment horizontal="center" wrapText="1"/>
    </xf>
    <xf numFmtId="177" fontId="7" fillId="0" borderId="0" xfId="0" applyNumberFormat="1" applyFont="1" applyFill="1" applyAlignment="1">
      <alignment horizontal="center"/>
    </xf>
    <xf numFmtId="177" fontId="7" fillId="0" borderId="10" xfId="0" applyNumberFormat="1" applyFont="1" applyFill="1" applyBorder="1" applyAlignment="1">
      <alignment horizontal="center"/>
    </xf>
    <xf numFmtId="177" fontId="7" fillId="0" borderId="0" xfId="0" applyNumberFormat="1" applyFont="1" applyFill="1" applyBorder="1" applyAlignment="1">
      <alignment horizontal="center"/>
    </xf>
    <xf numFmtId="177" fontId="1" fillId="0" borderId="0" xfId="0" applyNumberFormat="1" applyFont="1" applyFill="1" applyBorder="1" applyAlignment="1">
      <alignment horizontal="center"/>
    </xf>
    <xf numFmtId="0" fontId="1" fillId="0" borderId="0" xfId="0" applyFont="1" applyFill="1" applyBorder="1" applyAlignment="1">
      <alignment horizontal="left" wrapText="1"/>
    </xf>
    <xf numFmtId="0" fontId="7" fillId="0" borderId="0" xfId="0" applyFont="1" applyFill="1" applyBorder="1" applyAlignment="1">
      <alignment horizont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pplyProtection="1">
      <alignment horizontal="left" vertical="center" wrapText="1"/>
      <protection locked="0"/>
    </xf>
    <xf numFmtId="177" fontId="7" fillId="0" borderId="0" xfId="0" applyNumberFormat="1" applyFont="1" applyFill="1" applyAlignment="1">
      <alignment/>
    </xf>
    <xf numFmtId="177" fontId="7" fillId="0" borderId="0" xfId="0" applyNumberFormat="1" applyFont="1" applyFill="1" applyBorder="1" applyAlignment="1">
      <alignment wrapText="1"/>
    </xf>
    <xf numFmtId="177" fontId="7" fillId="0" borderId="10" xfId="0" applyNumberFormat="1" applyFont="1" applyFill="1" applyBorder="1" applyAlignment="1">
      <alignment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wrapText="1"/>
    </xf>
    <xf numFmtId="177" fontId="7" fillId="0" borderId="0" xfId="0" applyNumberFormat="1" applyFont="1" applyFill="1" applyBorder="1" applyAlignment="1">
      <alignment horizontal="center" wrapText="1"/>
    </xf>
    <xf numFmtId="177" fontId="1" fillId="0" borderId="0" xfId="0" applyNumberFormat="1" applyFont="1" applyFill="1" applyAlignment="1">
      <alignment/>
    </xf>
    <xf numFmtId="0" fontId="1" fillId="0" borderId="0" xfId="0" applyFont="1" applyFill="1" applyAlignment="1">
      <alignment horizontal="center" wrapText="1"/>
    </xf>
    <xf numFmtId="0" fontId="0" fillId="0" borderId="0" xfId="0" applyFont="1" applyAlignment="1">
      <alignment wrapText="1"/>
    </xf>
    <xf numFmtId="177" fontId="1" fillId="0" borderId="0" xfId="0" applyNumberFormat="1" applyFont="1" applyFill="1" applyAlignment="1">
      <alignment/>
    </xf>
    <xf numFmtId="0" fontId="0" fillId="0" borderId="0" xfId="0" applyFont="1" applyFill="1" applyAlignment="1">
      <alignment/>
    </xf>
    <xf numFmtId="177"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177" fontId="7" fillId="0" borderId="10" xfId="0" applyNumberFormat="1" applyFont="1" applyFill="1" applyBorder="1" applyAlignment="1">
      <alignment horizontal="right" wrapText="1"/>
    </xf>
    <xf numFmtId="177" fontId="1" fillId="0" borderId="0" xfId="0" applyNumberFormat="1" applyFont="1" applyFill="1" applyAlignment="1">
      <alignment horizontal="center"/>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vertical="center" wrapText="1"/>
    </xf>
    <xf numFmtId="177" fontId="1" fillId="0" borderId="0" xfId="0" applyNumberFormat="1" applyFont="1" applyFill="1" applyBorder="1" applyAlignment="1">
      <alignment vertical="center" wrapText="1"/>
    </xf>
    <xf numFmtId="177" fontId="1" fillId="0" borderId="0" xfId="0" applyNumberFormat="1" applyFont="1" applyFill="1" applyBorder="1" applyAlignment="1">
      <alignment wrapText="1"/>
    </xf>
    <xf numFmtId="0" fontId="1" fillId="0" borderId="0" xfId="0" applyFont="1" applyFill="1" applyBorder="1" applyAlignment="1">
      <alignment wrapText="1"/>
    </xf>
    <xf numFmtId="177" fontId="7" fillId="0" borderId="10" xfId="0" applyNumberFormat="1" applyFont="1" applyFill="1" applyBorder="1" applyAlignment="1">
      <alignment horizontal="center" wrapText="1"/>
    </xf>
    <xf numFmtId="0" fontId="0" fillId="0" borderId="0" xfId="0" applyFont="1" applyBorder="1" applyAlignment="1">
      <alignment wrapText="1"/>
    </xf>
    <xf numFmtId="0" fontId="1" fillId="0" borderId="0" xfId="0" applyFont="1" applyFill="1" applyBorder="1" applyAlignment="1">
      <alignment horizontal="right" wrapText="1"/>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1" fillId="0" borderId="0" xfId="0" applyNumberFormat="1" applyFont="1" applyFill="1" applyAlignment="1">
      <alignment horizontal="center"/>
    </xf>
    <xf numFmtId="177" fontId="1" fillId="0" borderId="0" xfId="60" applyNumberFormat="1" applyFont="1" applyFill="1" applyBorder="1" applyAlignment="1">
      <alignment horizontal="right" wrapText="1"/>
      <protection/>
    </xf>
    <xf numFmtId="177" fontId="1" fillId="0" borderId="0" xfId="44" applyNumberFormat="1" applyFont="1" applyFill="1" applyBorder="1" applyAlignment="1">
      <alignment/>
    </xf>
    <xf numFmtId="49" fontId="1" fillId="0" borderId="0" xfId="60" applyNumberFormat="1" applyFont="1" applyFill="1" applyBorder="1" applyAlignment="1">
      <alignment horizontal="left" wrapText="1"/>
      <protection/>
    </xf>
    <xf numFmtId="0" fontId="1" fillId="0" borderId="0" xfId="60" applyNumberFormat="1" applyFont="1" applyFill="1" applyBorder="1" applyAlignment="1">
      <alignment horizontal="center" wrapText="1"/>
      <protection/>
    </xf>
    <xf numFmtId="0" fontId="1" fillId="0" borderId="0" xfId="0" applyNumberFormat="1" applyFont="1" applyFill="1" applyBorder="1" applyAlignment="1">
      <alignment horizontal="left" wrapText="1"/>
    </xf>
    <xf numFmtId="0" fontId="1" fillId="0" borderId="0" xfId="0" applyFont="1" applyFill="1" applyBorder="1" applyAlignment="1">
      <alignment horizontal="center" wrapText="1"/>
    </xf>
    <xf numFmtId="0" fontId="1" fillId="0" borderId="0" xfId="0" applyFont="1" applyFill="1" applyAlignment="1">
      <alignment horizontal="left" wrapText="1"/>
    </xf>
    <xf numFmtId="49" fontId="1" fillId="0" borderId="0" xfId="59" applyNumberFormat="1" applyFont="1" applyFill="1" applyBorder="1" applyAlignment="1">
      <alignment horizontal="center" wrapText="1"/>
      <protection/>
    </xf>
    <xf numFmtId="49" fontId="1" fillId="0" borderId="0" xfId="59" applyNumberFormat="1" applyFont="1" applyFill="1" applyBorder="1" applyAlignment="1">
      <alignment wrapText="1"/>
      <protection/>
    </xf>
    <xf numFmtId="177" fontId="1" fillId="0" borderId="0" xfId="0" applyNumberFormat="1" applyFont="1" applyFill="1" applyAlignment="1">
      <alignment horizontal="right"/>
    </xf>
    <xf numFmtId="0" fontId="7" fillId="0" borderId="0" xfId="0" applyFont="1" applyFill="1" applyAlignment="1">
      <alignment horizontal="center" wrapText="1"/>
    </xf>
    <xf numFmtId="0" fontId="1" fillId="0" borderId="0" xfId="60" applyNumberFormat="1" applyFont="1" applyFill="1" applyBorder="1" applyAlignment="1">
      <alignment horizontal="left" wrapText="1"/>
      <protection/>
    </xf>
    <xf numFmtId="3" fontId="7" fillId="32" borderId="11" xfId="0" applyNumberFormat="1" applyFont="1" applyFill="1" applyBorder="1" applyAlignment="1">
      <alignment horizontal="center" wrapText="1"/>
    </xf>
    <xf numFmtId="0" fontId="0" fillId="0" borderId="0" xfId="0" applyFont="1" applyFill="1" applyAlignment="1">
      <alignment horizontal="right"/>
    </xf>
    <xf numFmtId="49" fontId="1" fillId="0" borderId="0" xfId="60" applyNumberFormat="1" applyFont="1" applyFill="1" applyBorder="1" applyAlignment="1">
      <alignment horizontal="left"/>
      <protection/>
    </xf>
    <xf numFmtId="0" fontId="1" fillId="0" borderId="0" xfId="60" applyFont="1" applyFill="1" applyBorder="1" applyAlignment="1">
      <alignment/>
      <protection/>
    </xf>
    <xf numFmtId="3" fontId="1" fillId="0" borderId="0" xfId="60" applyNumberFormat="1" applyFont="1" applyFill="1" applyBorder="1" applyAlignment="1">
      <alignment/>
      <protection/>
    </xf>
    <xf numFmtId="3" fontId="1" fillId="0" borderId="0" xfId="60" applyNumberFormat="1" applyFont="1" applyFill="1" applyAlignment="1">
      <alignment/>
      <protection/>
    </xf>
    <xf numFmtId="3" fontId="1" fillId="0" borderId="11" xfId="60" applyNumberFormat="1" applyFont="1" applyFill="1" applyBorder="1" applyAlignment="1">
      <alignment/>
      <protection/>
    </xf>
    <xf numFmtId="0" fontId="28" fillId="0" borderId="0" xfId="0" applyFont="1" applyAlignment="1">
      <alignment/>
    </xf>
    <xf numFmtId="0" fontId="1" fillId="0" borderId="0" xfId="63" applyNumberFormat="1" applyFont="1" applyFill="1" applyBorder="1" applyAlignment="1">
      <alignment horizontal="center" vertical="top"/>
      <protection/>
    </xf>
    <xf numFmtId="0" fontId="1" fillId="0" borderId="0" xfId="61" applyFont="1" applyFill="1" applyBorder="1" applyAlignment="1">
      <alignment horizontal="center" wrapText="1"/>
      <protection/>
    </xf>
    <xf numFmtId="0" fontId="7" fillId="0" borderId="0" xfId="0" applyFont="1" applyFill="1" applyBorder="1" applyAlignment="1">
      <alignment horizontal="left" wrapText="1"/>
    </xf>
    <xf numFmtId="0" fontId="1" fillId="0" borderId="0" xfId="59" applyFont="1" applyFill="1" applyAlignment="1">
      <alignment/>
      <protection/>
    </xf>
    <xf numFmtId="177" fontId="7" fillId="0" borderId="10" xfId="44" applyNumberFormat="1" applyFont="1" applyFill="1" applyBorder="1" applyAlignment="1">
      <alignment/>
    </xf>
    <xf numFmtId="0" fontId="0" fillId="33" borderId="0" xfId="0" applyFont="1" applyFill="1" applyAlignment="1">
      <alignment horizontal="right"/>
    </xf>
    <xf numFmtId="177" fontId="1" fillId="33" borderId="0" xfId="0" applyNumberFormat="1" applyFont="1" applyFill="1" applyAlignment="1">
      <alignment/>
    </xf>
    <xf numFmtId="0" fontId="1" fillId="0" borderId="0" xfId="0" applyFont="1" applyBorder="1" applyAlignment="1">
      <alignment wrapText="1"/>
    </xf>
    <xf numFmtId="0" fontId="2" fillId="0" borderId="0" xfId="0" applyFont="1" applyFill="1" applyBorder="1" applyAlignment="1">
      <alignment horizontal="center" wrapText="1"/>
    </xf>
    <xf numFmtId="0" fontId="1" fillId="0" borderId="0" xfId="59" applyNumberFormat="1" applyFont="1" applyFill="1" applyAlignment="1">
      <alignment horizontal="center" wrapText="1"/>
      <protection/>
    </xf>
    <xf numFmtId="49" fontId="1" fillId="0" borderId="0" xfId="59" applyNumberFormat="1" applyFont="1" applyFill="1" applyAlignment="1">
      <alignment horizontal="left" wrapText="1"/>
      <protection/>
    </xf>
    <xf numFmtId="0" fontId="28" fillId="0" borderId="0" xfId="0" applyFont="1" applyFill="1" applyAlignment="1">
      <alignment/>
    </xf>
    <xf numFmtId="0" fontId="47" fillId="0" borderId="0" xfId="62" applyNumberFormat="1" applyFont="1" applyFill="1" applyBorder="1" applyAlignment="1">
      <alignment horizontal="left" wrapText="1"/>
      <protection/>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3" fontId="1" fillId="0" borderId="0" xfId="0" applyNumberFormat="1" applyFont="1" applyFill="1" applyBorder="1" applyAlignment="1">
      <alignment horizontal="left" wrapText="1"/>
    </xf>
    <xf numFmtId="0" fontId="1" fillId="0" borderId="0" xfId="0" applyNumberFormat="1" applyFont="1" applyFill="1" applyBorder="1" applyAlignment="1">
      <alignment/>
    </xf>
    <xf numFmtId="0" fontId="9" fillId="0" borderId="0" xfId="64" applyNumberFormat="1" applyFont="1" applyFill="1" applyAlignment="1">
      <alignment horizontal="center"/>
      <protection/>
    </xf>
    <xf numFmtId="0" fontId="9" fillId="0" borderId="0" xfId="64" applyNumberFormat="1" applyFont="1" applyFill="1" applyAlignment="1">
      <alignment horizontal="left"/>
      <protection/>
    </xf>
    <xf numFmtId="0" fontId="1" fillId="0" borderId="0" xfId="0" applyFont="1" applyFill="1" applyBorder="1" applyAlignment="1">
      <alignment horizontal="center"/>
    </xf>
    <xf numFmtId="177" fontId="1" fillId="0" borderId="0" xfId="0" applyNumberFormat="1" applyFont="1" applyFill="1" applyBorder="1" applyAlignment="1">
      <alignment/>
    </xf>
    <xf numFmtId="49" fontId="1" fillId="34" borderId="0" xfId="0" applyNumberFormat="1" applyFont="1" applyFill="1" applyAlignment="1">
      <alignment horizontal="center" vertical="top" wrapText="1"/>
    </xf>
    <xf numFmtId="0" fontId="1" fillId="0" borderId="0" xfId="0" applyFont="1" applyAlignment="1">
      <alignment horizontal="right" vertical="top"/>
    </xf>
    <xf numFmtId="0" fontId="1" fillId="0" borderId="0" xfId="0" applyFont="1" applyAlignment="1">
      <alignment horizontal="left" vertical="top"/>
    </xf>
    <xf numFmtId="4" fontId="1" fillId="0" borderId="0" xfId="0" applyNumberFormat="1" applyFont="1" applyAlignment="1">
      <alignment horizontal="right" vertical="top"/>
    </xf>
    <xf numFmtId="0" fontId="0" fillId="0" borderId="0" xfId="0" applyFont="1" applyAlignment="1">
      <alignment/>
    </xf>
    <xf numFmtId="4" fontId="0" fillId="0" borderId="0" xfId="0" applyNumberFormat="1" applyFont="1" applyAlignment="1">
      <alignment/>
    </xf>
    <xf numFmtId="177" fontId="1" fillId="0" borderId="0" xfId="0" applyNumberFormat="1" applyFont="1" applyFill="1" applyAlignment="1">
      <alignment horizontal="center" vertical="top"/>
    </xf>
    <xf numFmtId="0" fontId="1" fillId="0" borderId="0" xfId="0" applyFont="1" applyFill="1" applyAlignment="1">
      <alignment horizontal="left"/>
    </xf>
    <xf numFmtId="0" fontId="1" fillId="0" borderId="0" xfId="0" applyFont="1" applyFill="1" applyBorder="1" applyAlignment="1" applyProtection="1">
      <alignment horizontal="left" vertical="center" wrapText="1"/>
      <protection locked="0"/>
    </xf>
    <xf numFmtId="177" fontId="1" fillId="0" borderId="0" xfId="0" applyNumberFormat="1" applyFont="1" applyFill="1" applyAlignment="1">
      <alignment horizontal="right" vertical="top"/>
    </xf>
    <xf numFmtId="177" fontId="1" fillId="0" borderId="0" xfId="0" applyNumberFormat="1" applyFont="1" applyFill="1" applyAlignment="1">
      <alignment horizontal="center" wrapText="1"/>
    </xf>
    <xf numFmtId="0" fontId="9" fillId="0" borderId="0" xfId="0" applyFont="1" applyFill="1" applyBorder="1" applyAlignment="1">
      <alignment horizontal="left"/>
    </xf>
    <xf numFmtId="4" fontId="9" fillId="0" borderId="0" xfId="0" applyNumberFormat="1"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1" fillId="0" borderId="0" xfId="59" applyFont="1" applyFill="1" applyBorder="1" applyAlignment="1">
      <alignment horizontal="center" vertical="center"/>
      <protection/>
    </xf>
    <xf numFmtId="0" fontId="4" fillId="0" borderId="0" xfId="0" applyFont="1" applyFill="1" applyAlignment="1">
      <alignment horizontal="center" wrapText="1"/>
    </xf>
    <xf numFmtId="0" fontId="0" fillId="0" borderId="0" xfId="0" applyAlignment="1">
      <alignment wrapText="1"/>
    </xf>
    <xf numFmtId="0" fontId="8" fillId="0" borderId="0" xfId="0" applyFont="1" applyFill="1" applyBorder="1" applyAlignment="1">
      <alignment horizontal="center" wrapText="1"/>
    </xf>
    <xf numFmtId="0" fontId="0" fillId="0" borderId="0" xfId="0" applyFont="1" applyAlignment="1">
      <alignment wrapText="1"/>
    </xf>
    <xf numFmtId="0" fontId="0" fillId="0" borderId="0" xfId="0" applyFont="1" applyFill="1" applyAlignment="1">
      <alignment wrapText="1"/>
    </xf>
    <xf numFmtId="177" fontId="4" fillId="0" borderId="0" xfId="0" applyNumberFormat="1" applyFont="1" applyFill="1" applyAlignment="1">
      <alignment horizontal="right"/>
    </xf>
    <xf numFmtId="0" fontId="0" fillId="0" borderId="0" xfId="0" applyFont="1" applyAlignment="1">
      <alignment horizontal="right"/>
    </xf>
    <xf numFmtId="0" fontId="0" fillId="0" borderId="0" xfId="0" applyFont="1" applyFill="1" applyBorder="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7"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3 3" xfId="62"/>
    <cellStyle name="Normal 5" xfId="63"/>
    <cellStyle name="Normal_Xl0000055"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view="pageBreakPreview" zoomScaleSheetLayoutView="100" zoomScalePageLayoutView="0" workbookViewId="0" topLeftCell="A5">
      <selection activeCell="B22" sqref="B22"/>
    </sheetView>
  </sheetViews>
  <sheetFormatPr defaultColWidth="9.140625" defaultRowHeight="12.75"/>
  <cols>
    <col min="1" max="1" width="60.00390625" style="6" customWidth="1"/>
    <col min="2" max="3" width="10.8515625" style="4" customWidth="1"/>
    <col min="4" max="4" width="11.57421875" style="4" customWidth="1"/>
    <col min="5" max="16384" width="9.140625" style="6" customWidth="1"/>
  </cols>
  <sheetData>
    <row r="1" spans="1:4" ht="12.75">
      <c r="A1" s="108" t="s">
        <v>117</v>
      </c>
      <c r="B1" s="109"/>
      <c r="C1" s="109"/>
      <c r="D1" s="109"/>
    </row>
    <row r="2" ht="8.25" customHeight="1"/>
    <row r="3" spans="1:4" ht="22.5">
      <c r="A3" s="1"/>
      <c r="B3" s="5" t="s">
        <v>57</v>
      </c>
      <c r="C3" s="5" t="s">
        <v>58</v>
      </c>
      <c r="D3" s="5" t="s">
        <v>59</v>
      </c>
    </row>
    <row r="4" spans="1:4" ht="12.75">
      <c r="A4" s="2" t="s">
        <v>60</v>
      </c>
      <c r="B4" s="4">
        <v>70000000</v>
      </c>
      <c r="C4" s="4">
        <v>123100000</v>
      </c>
      <c r="D4" s="4">
        <v>119100000</v>
      </c>
    </row>
    <row r="5" spans="1:4" ht="12.75">
      <c r="A5" s="2" t="s">
        <v>37</v>
      </c>
      <c r="B5" s="4">
        <v>28000000</v>
      </c>
      <c r="C5" s="4">
        <v>24000000</v>
      </c>
      <c r="D5" s="4">
        <v>0</v>
      </c>
    </row>
    <row r="6" spans="1:4" ht="12.75">
      <c r="A6" s="2" t="s">
        <v>24</v>
      </c>
      <c r="D6" s="4">
        <v>20000000</v>
      </c>
    </row>
    <row r="7" spans="1:4" ht="12.75">
      <c r="A7" s="2" t="s">
        <v>26</v>
      </c>
      <c r="B7" s="4">
        <v>0</v>
      </c>
      <c r="C7" s="4">
        <v>0</v>
      </c>
      <c r="D7" s="4">
        <v>13000000</v>
      </c>
    </row>
    <row r="8" spans="1:3" ht="12.75">
      <c r="A8" s="2" t="s">
        <v>53</v>
      </c>
      <c r="B8" s="4">
        <v>17000000</v>
      </c>
      <c r="C8" s="4">
        <v>18000000</v>
      </c>
    </row>
    <row r="9" spans="1:2" ht="15" customHeight="1">
      <c r="A9" s="2" t="s">
        <v>27</v>
      </c>
      <c r="B9" s="4">
        <v>17000000</v>
      </c>
    </row>
    <row r="10" spans="1:4" ht="12.75">
      <c r="A10" s="2" t="s">
        <v>28</v>
      </c>
      <c r="B10" s="4">
        <v>0</v>
      </c>
      <c r="C10" s="4">
        <v>8000000</v>
      </c>
      <c r="D10" s="4">
        <v>10000000</v>
      </c>
    </row>
    <row r="11" spans="1:4" ht="12.75">
      <c r="A11" s="2" t="s">
        <v>29</v>
      </c>
      <c r="D11" s="4">
        <v>10000000</v>
      </c>
    </row>
    <row r="12" spans="1:4" ht="12.75">
      <c r="A12" s="2" t="s">
        <v>31</v>
      </c>
      <c r="B12" s="4">
        <f>9000000+9000000</f>
        <v>18000000</v>
      </c>
      <c r="C12" s="4">
        <f>37500000+37500000</f>
        <v>75000000</v>
      </c>
      <c r="D12" s="4">
        <f>16000000+16000000</f>
        <v>32000000</v>
      </c>
    </row>
    <row r="13" spans="1:4" ht="12.75">
      <c r="A13" s="2" t="s">
        <v>34</v>
      </c>
      <c r="B13" s="4">
        <v>10800000</v>
      </c>
      <c r="C13" s="4">
        <v>36090000</v>
      </c>
      <c r="D13" s="4">
        <v>36000000</v>
      </c>
    </row>
    <row r="14" spans="1:4" ht="12.75">
      <c r="A14" s="2" t="s">
        <v>36</v>
      </c>
      <c r="B14" s="4">
        <v>8000000</v>
      </c>
      <c r="C14" s="4">
        <v>4000000</v>
      </c>
      <c r="D14" s="4">
        <v>0</v>
      </c>
    </row>
    <row r="15" spans="1:4" ht="12.75">
      <c r="A15" s="2" t="s">
        <v>44</v>
      </c>
      <c r="B15" s="4">
        <v>20000000</v>
      </c>
      <c r="C15" s="4">
        <v>20000000</v>
      </c>
      <c r="D15" s="4">
        <v>20000000</v>
      </c>
    </row>
    <row r="16" spans="1:4" ht="12.75">
      <c r="A16" s="2" t="s">
        <v>116</v>
      </c>
      <c r="B16" s="4">
        <v>104000000</v>
      </c>
      <c r="C16" s="4">
        <v>130000000</v>
      </c>
      <c r="D16" s="4">
        <v>256904630</v>
      </c>
    </row>
    <row r="17" spans="1:4" ht="12.75">
      <c r="A17" s="2" t="s">
        <v>46</v>
      </c>
      <c r="B17" s="4">
        <v>200000000</v>
      </c>
      <c r="C17" s="4">
        <v>250000000</v>
      </c>
      <c r="D17" s="4">
        <v>535000000</v>
      </c>
    </row>
    <row r="18" spans="1:4" ht="12.75">
      <c r="A18" s="2" t="s">
        <v>51</v>
      </c>
      <c r="B18" s="4">
        <v>23000000</v>
      </c>
      <c r="C18" s="4">
        <v>3000000</v>
      </c>
      <c r="D18" s="4">
        <v>1000000</v>
      </c>
    </row>
    <row r="19" spans="1:4" ht="12.75">
      <c r="A19" s="2" t="s">
        <v>55</v>
      </c>
      <c r="B19" s="4">
        <v>7000000</v>
      </c>
      <c r="C19" s="4">
        <v>9000000</v>
      </c>
      <c r="D19" s="4">
        <v>90000</v>
      </c>
    </row>
    <row r="20" spans="1:4" ht="12.75">
      <c r="A20" s="2" t="s">
        <v>61</v>
      </c>
      <c r="C20" s="4">
        <v>12000000</v>
      </c>
      <c r="D20" s="4">
        <v>15000000</v>
      </c>
    </row>
    <row r="21" spans="1:4" ht="12.75">
      <c r="A21" s="2" t="s">
        <v>62</v>
      </c>
      <c r="B21" s="4">
        <v>5000000</v>
      </c>
      <c r="C21" s="4">
        <v>40000000</v>
      </c>
      <c r="D21" s="4">
        <v>50000000</v>
      </c>
    </row>
    <row r="22" spans="1:4" ht="12.75">
      <c r="A22" s="2" t="s">
        <v>63</v>
      </c>
      <c r="C22" s="4">
        <v>8000000</v>
      </c>
      <c r="D22" s="4">
        <v>10000000</v>
      </c>
    </row>
    <row r="23" spans="1:4" ht="12.75">
      <c r="A23" s="2" t="s">
        <v>64</v>
      </c>
      <c r="B23" s="4">
        <v>0</v>
      </c>
      <c r="C23" s="4">
        <v>5000000</v>
      </c>
      <c r="D23" s="4">
        <v>12000000</v>
      </c>
    </row>
    <row r="24" spans="1:4" ht="12.75">
      <c r="A24" s="2" t="s">
        <v>68</v>
      </c>
      <c r="B24" s="4">
        <v>5000000</v>
      </c>
      <c r="C24" s="4">
        <v>5000000</v>
      </c>
      <c r="D24" s="4">
        <v>1000000</v>
      </c>
    </row>
    <row r="25" spans="1:2" ht="12.75">
      <c r="A25" s="2" t="s">
        <v>70</v>
      </c>
      <c r="B25" s="4">
        <v>20000000</v>
      </c>
    </row>
    <row r="26" spans="1:4" ht="12.75">
      <c r="A26" s="2" t="s">
        <v>71</v>
      </c>
      <c r="B26" s="4">
        <v>30000000</v>
      </c>
      <c r="C26" s="4">
        <v>40000000</v>
      </c>
      <c r="D26" s="4">
        <v>35000000</v>
      </c>
    </row>
    <row r="27" spans="1:4" ht="12.75">
      <c r="A27" s="2" t="s">
        <v>72</v>
      </c>
      <c r="B27" s="4">
        <v>0</v>
      </c>
      <c r="C27" s="4">
        <v>8000000</v>
      </c>
      <c r="D27" s="4">
        <v>8000000</v>
      </c>
    </row>
    <row r="28" spans="1:4" ht="12.75">
      <c r="A28" s="2" t="s">
        <v>73</v>
      </c>
      <c r="B28" s="4">
        <v>0</v>
      </c>
      <c r="C28" s="4">
        <v>14000000</v>
      </c>
      <c r="D28" s="4">
        <v>14700000</v>
      </c>
    </row>
    <row r="29" spans="1:2" ht="12.75">
      <c r="A29" s="2" t="s">
        <v>42</v>
      </c>
      <c r="B29" s="4">
        <v>400000000</v>
      </c>
    </row>
    <row r="30" spans="1:3" ht="12.75">
      <c r="A30" s="2" t="s">
        <v>77</v>
      </c>
      <c r="B30" s="4">
        <v>8000000</v>
      </c>
      <c r="C30" s="4">
        <v>10000000</v>
      </c>
    </row>
    <row r="31" spans="1:4" ht="12.75">
      <c r="A31" s="2" t="s">
        <v>79</v>
      </c>
      <c r="B31" s="4">
        <f>10000000</f>
        <v>10000000</v>
      </c>
      <c r="C31" s="4">
        <f>2000000+13000000</f>
        <v>15000000</v>
      </c>
      <c r="D31" s="4">
        <f>2000000+14000000</f>
        <v>16000000</v>
      </c>
    </row>
    <row r="32" spans="1:4" ht="12.75">
      <c r="A32" s="2" t="s">
        <v>81</v>
      </c>
      <c r="B32" s="4">
        <f>10000000</f>
        <v>10000000</v>
      </c>
      <c r="C32" s="4">
        <f>8000000+45000000</f>
        <v>53000000</v>
      </c>
      <c r="D32" s="4">
        <f>5000000+10000000</f>
        <v>15000000</v>
      </c>
    </row>
    <row r="33" spans="1:4" ht="12.75">
      <c r="A33" s="2" t="s">
        <v>82</v>
      </c>
      <c r="B33" s="4">
        <v>10000000</v>
      </c>
      <c r="C33" s="4">
        <v>50000000</v>
      </c>
      <c r="D33" s="4">
        <v>50000000</v>
      </c>
    </row>
    <row r="34" spans="1:4" ht="12.75">
      <c r="A34" s="2" t="s">
        <v>83</v>
      </c>
      <c r="D34" s="4">
        <v>10000000</v>
      </c>
    </row>
    <row r="35" spans="1:4" ht="12.75">
      <c r="A35" s="2" t="s">
        <v>85</v>
      </c>
      <c r="B35" s="4">
        <v>0</v>
      </c>
      <c r="C35" s="4">
        <v>0</v>
      </c>
      <c r="D35" s="4">
        <v>10000000</v>
      </c>
    </row>
    <row r="36" spans="1:4" ht="12.75">
      <c r="A36" s="2" t="s">
        <v>88</v>
      </c>
      <c r="B36" s="4">
        <v>0</v>
      </c>
      <c r="C36" s="4">
        <v>0</v>
      </c>
      <c r="D36" s="4">
        <v>10000000</v>
      </c>
    </row>
    <row r="37" spans="1:4" ht="12.75">
      <c r="A37" s="2" t="s">
        <v>91</v>
      </c>
      <c r="B37" s="4">
        <f>13000000</f>
        <v>13000000</v>
      </c>
      <c r="C37" s="4">
        <v>3000000</v>
      </c>
      <c r="D37" s="4">
        <v>3000000</v>
      </c>
    </row>
    <row r="38" spans="1:4" ht="12.75">
      <c r="A38" s="2" t="s">
        <v>92</v>
      </c>
      <c r="B38" s="4">
        <f>3000000+7000000</f>
        <v>10000000</v>
      </c>
      <c r="C38" s="4">
        <v>5787900</v>
      </c>
      <c r="D38" s="4">
        <v>5000000</v>
      </c>
    </row>
    <row r="39" spans="1:4" ht="12.75">
      <c r="A39" s="2" t="s">
        <v>95</v>
      </c>
      <c r="B39" s="4">
        <v>10000000</v>
      </c>
      <c r="C39" s="4">
        <v>10000000</v>
      </c>
      <c r="D39" s="4">
        <v>10000000</v>
      </c>
    </row>
    <row r="40" spans="1:4" ht="12.75">
      <c r="A40" s="2" t="s">
        <v>96</v>
      </c>
      <c r="B40" s="4">
        <v>15000000</v>
      </c>
      <c r="C40" s="4">
        <v>15000000</v>
      </c>
      <c r="D40" s="4">
        <v>15000000</v>
      </c>
    </row>
    <row r="41" spans="1:4" ht="12.75">
      <c r="A41" s="2" t="s">
        <v>39</v>
      </c>
      <c r="B41" s="4">
        <v>10000000</v>
      </c>
      <c r="C41" s="4">
        <v>6000000</v>
      </c>
      <c r="D41" s="4">
        <v>10000000</v>
      </c>
    </row>
    <row r="42" spans="1:4" ht="12.75">
      <c r="A42" s="2" t="s">
        <v>40</v>
      </c>
      <c r="B42" s="4">
        <v>2000000</v>
      </c>
      <c r="C42" s="4">
        <v>7000000</v>
      </c>
      <c r="D42" s="4">
        <v>3300000</v>
      </c>
    </row>
    <row r="43" spans="1:4" ht="12.75">
      <c r="A43" s="2" t="s">
        <v>98</v>
      </c>
      <c r="B43" s="4">
        <v>6000000</v>
      </c>
      <c r="C43" s="4">
        <v>8000000</v>
      </c>
      <c r="D43" s="4">
        <v>12000000</v>
      </c>
    </row>
    <row r="44" spans="1:4" ht="12.75">
      <c r="A44" s="2" t="s">
        <v>100</v>
      </c>
      <c r="B44" s="4">
        <v>25000000</v>
      </c>
      <c r="C44" s="4">
        <v>20000000</v>
      </c>
      <c r="D44" s="4">
        <v>20000000</v>
      </c>
    </row>
    <row r="45" spans="1:4" ht="12.75">
      <c r="A45" s="2" t="s">
        <v>104</v>
      </c>
      <c r="B45" s="4">
        <v>3094000</v>
      </c>
      <c r="C45" s="4">
        <v>0</v>
      </c>
      <c r="D45" s="4">
        <v>0</v>
      </c>
    </row>
    <row r="46" spans="1:3" ht="12.75">
      <c r="A46" s="2" t="s">
        <v>107</v>
      </c>
      <c r="B46" s="4">
        <v>5000000</v>
      </c>
      <c r="C46" s="4">
        <v>2000000</v>
      </c>
    </row>
    <row r="47" spans="1:4" ht="12.75">
      <c r="A47" s="2" t="s">
        <v>110</v>
      </c>
      <c r="B47" s="4">
        <v>2000000</v>
      </c>
      <c r="C47" s="4">
        <v>3000000</v>
      </c>
      <c r="D47" s="4">
        <v>3500000</v>
      </c>
    </row>
    <row r="48" spans="1:4" ht="12.75">
      <c r="A48" s="2" t="s">
        <v>114</v>
      </c>
      <c r="B48" s="4">
        <v>4000000</v>
      </c>
      <c r="C48" s="4">
        <v>0</v>
      </c>
      <c r="D48" s="4">
        <v>0</v>
      </c>
    </row>
    <row r="49" spans="1:4" ht="12.75">
      <c r="A49" s="2" t="s">
        <v>0</v>
      </c>
      <c r="B49" s="4">
        <v>22465000</v>
      </c>
      <c r="C49" s="4">
        <v>48761000</v>
      </c>
      <c r="D49" s="4">
        <v>0</v>
      </c>
    </row>
    <row r="50" spans="1:4" ht="12.75">
      <c r="A50" s="2" t="s">
        <v>1</v>
      </c>
      <c r="B50" s="4">
        <v>18000000</v>
      </c>
      <c r="C50" s="4">
        <v>6000000</v>
      </c>
      <c r="D50" s="4">
        <v>1000000</v>
      </c>
    </row>
    <row r="51" spans="1:4" ht="12.75">
      <c r="A51" s="2" t="s">
        <v>3</v>
      </c>
      <c r="B51" s="4">
        <v>12000000</v>
      </c>
      <c r="C51" s="4">
        <v>10000000</v>
      </c>
      <c r="D51" s="4">
        <v>10000000</v>
      </c>
    </row>
    <row r="52" spans="1:3" ht="12.75">
      <c r="A52" s="2" t="s">
        <v>6</v>
      </c>
      <c r="B52" s="4">
        <v>14200000</v>
      </c>
      <c r="C52" s="4">
        <v>3910000</v>
      </c>
    </row>
    <row r="53" spans="1:2" ht="12.75">
      <c r="A53" s="2" t="s">
        <v>8</v>
      </c>
      <c r="B53" s="4">
        <v>15000000</v>
      </c>
    </row>
    <row r="54" spans="1:3" ht="12.75">
      <c r="A54" s="2" t="s">
        <v>5</v>
      </c>
      <c r="B54" s="4">
        <v>9075000</v>
      </c>
      <c r="C54" s="4">
        <v>10000000</v>
      </c>
    </row>
    <row r="55" spans="1:2" ht="12.75">
      <c r="A55" s="2" t="s">
        <v>7</v>
      </c>
      <c r="B55" s="4">
        <v>10000000</v>
      </c>
    </row>
    <row r="56" spans="1:4" ht="12.75">
      <c r="A56" s="2" t="s">
        <v>10</v>
      </c>
      <c r="B56" s="4">
        <v>20000000</v>
      </c>
      <c r="C56" s="4">
        <v>20000000</v>
      </c>
      <c r="D56" s="4">
        <v>0</v>
      </c>
    </row>
    <row r="57" spans="1:4" ht="12.75">
      <c r="A57" s="2" t="s">
        <v>103</v>
      </c>
      <c r="B57" s="4">
        <v>5000000</v>
      </c>
      <c r="C57" s="4">
        <v>4000000</v>
      </c>
      <c r="D57" s="4">
        <v>0</v>
      </c>
    </row>
    <row r="58" spans="1:4" ht="13.5" thickBot="1">
      <c r="A58" s="7" t="s">
        <v>14</v>
      </c>
      <c r="B58" s="3">
        <f>SUM(B4:B57)</f>
        <v>1251634000</v>
      </c>
      <c r="C58" s="3">
        <f>SUM(C4:C57)</f>
        <v>1142648900</v>
      </c>
      <c r="D58" s="3">
        <f>SUM(D4:D57)</f>
        <v>1402594630</v>
      </c>
    </row>
    <row r="59" ht="13.5" thickTop="1"/>
  </sheetData>
  <sheetProtection/>
  <mergeCells count="1">
    <mergeCell ref="A1:D1"/>
  </mergeCells>
  <printOptions gridLines="1" horizontalCentered="1"/>
  <pageMargins left="0" right="0" top="0.5905511811023623" bottom="0.3937007874015748" header="0.31496062992125984" footer="0.31496062992125984"/>
  <pageSetup firstPageNumber="98" useFirstPageNumber="1" horizontalDpi="600" verticalDpi="6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E57"/>
  <sheetViews>
    <sheetView zoomScalePageLayoutView="0" workbookViewId="0" topLeftCell="A1">
      <selection activeCell="A37" sqref="A37:IV37"/>
    </sheetView>
  </sheetViews>
  <sheetFormatPr defaultColWidth="9.140625" defaultRowHeight="12.75"/>
  <cols>
    <col min="1" max="1" width="9.28125" style="0" bestFit="1" customWidth="1"/>
    <col min="3" max="4" width="11.7109375" style="0" bestFit="1" customWidth="1"/>
    <col min="5" max="5" width="12.7109375" style="0" bestFit="1" customWidth="1"/>
  </cols>
  <sheetData>
    <row r="1" spans="1:5" ht="22.5">
      <c r="A1" s="91" t="s">
        <v>435</v>
      </c>
      <c r="B1" s="91" t="s">
        <v>436</v>
      </c>
      <c r="C1" s="91" t="s">
        <v>437</v>
      </c>
      <c r="D1" s="91" t="s">
        <v>438</v>
      </c>
      <c r="E1" s="91" t="s">
        <v>439</v>
      </c>
    </row>
    <row r="2" spans="1:5" ht="12.75">
      <c r="A2" s="92">
        <v>20050156</v>
      </c>
      <c r="B2" s="93" t="s">
        <v>440</v>
      </c>
      <c r="C2" s="94">
        <v>2000000</v>
      </c>
      <c r="D2" s="92"/>
      <c r="E2" s="92"/>
    </row>
    <row r="3" spans="1:5" ht="12.75">
      <c r="A3" s="92">
        <v>20060221</v>
      </c>
      <c r="B3" s="93" t="s">
        <v>441</v>
      </c>
      <c r="C3" s="92"/>
      <c r="D3" s="94">
        <v>1000000</v>
      </c>
      <c r="E3" s="92"/>
    </row>
    <row r="4" spans="1:5" ht="12.75">
      <c r="A4" s="92">
        <v>20080065</v>
      </c>
      <c r="B4" s="93" t="s">
        <v>442</v>
      </c>
      <c r="C4" s="94">
        <v>1000000</v>
      </c>
      <c r="D4" s="92"/>
      <c r="E4" s="92"/>
    </row>
    <row r="5" spans="1:5" ht="12.75">
      <c r="A5" s="92">
        <v>20080073</v>
      </c>
      <c r="B5" s="93" t="s">
        <v>443</v>
      </c>
      <c r="C5" s="92">
        <v>0</v>
      </c>
      <c r="D5" s="94">
        <v>2000000</v>
      </c>
      <c r="E5" s="94">
        <v>2000000</v>
      </c>
    </row>
    <row r="6" spans="1:5" ht="12.75">
      <c r="A6" s="92">
        <v>20090056</v>
      </c>
      <c r="B6" s="93" t="s">
        <v>444</v>
      </c>
      <c r="C6" s="92"/>
      <c r="D6" s="94">
        <v>100000</v>
      </c>
      <c r="E6" s="94">
        <v>500000</v>
      </c>
    </row>
    <row r="7" spans="1:5" ht="12.75">
      <c r="A7" s="92">
        <v>20090062</v>
      </c>
      <c r="B7" s="93" t="s">
        <v>445</v>
      </c>
      <c r="C7" s="94">
        <v>3800000</v>
      </c>
      <c r="D7" s="94">
        <v>2000000</v>
      </c>
      <c r="E7" s="92"/>
    </row>
    <row r="8" spans="1:5" ht="12.75">
      <c r="A8" s="92">
        <v>20100056</v>
      </c>
      <c r="B8" s="93" t="s">
        <v>446</v>
      </c>
      <c r="C8" s="92"/>
      <c r="D8" s="94">
        <v>1000000</v>
      </c>
      <c r="E8" s="92"/>
    </row>
    <row r="9" spans="1:5" ht="12.75">
      <c r="A9" s="92">
        <v>20100059</v>
      </c>
      <c r="B9" s="93" t="s">
        <v>447</v>
      </c>
      <c r="C9" s="92"/>
      <c r="D9" s="94">
        <v>1000000</v>
      </c>
      <c r="E9" s="94">
        <v>10000000</v>
      </c>
    </row>
    <row r="10" spans="1:5" ht="12.75">
      <c r="A10" s="92">
        <v>20100060</v>
      </c>
      <c r="B10" s="93" t="s">
        <v>448</v>
      </c>
      <c r="C10" s="94">
        <v>2000000</v>
      </c>
      <c r="D10" s="92"/>
      <c r="E10" s="92"/>
    </row>
    <row r="11" spans="1:5" ht="12.75">
      <c r="A11" s="92">
        <v>20140015</v>
      </c>
      <c r="B11" s="93" t="s">
        <v>449</v>
      </c>
      <c r="C11" s="92"/>
      <c r="D11" s="92"/>
      <c r="E11" s="94">
        <v>1000000</v>
      </c>
    </row>
    <row r="12" spans="1:5" ht="12.75">
      <c r="A12" s="92">
        <v>20150047</v>
      </c>
      <c r="B12" s="93" t="s">
        <v>450</v>
      </c>
      <c r="C12" s="94">
        <v>3500000</v>
      </c>
      <c r="D12" s="94">
        <v>500000</v>
      </c>
      <c r="E12" s="92"/>
    </row>
    <row r="13" spans="1:5" ht="12.75">
      <c r="A13" s="92">
        <v>20162192</v>
      </c>
      <c r="B13" s="93" t="s">
        <v>451</v>
      </c>
      <c r="C13" s="94">
        <v>2000000</v>
      </c>
      <c r="D13" s="92"/>
      <c r="E13" s="94">
        <v>1000000</v>
      </c>
    </row>
    <row r="14" spans="1:5" ht="12.75">
      <c r="A14" s="92">
        <v>20162193</v>
      </c>
      <c r="B14" s="93" t="s">
        <v>452</v>
      </c>
      <c r="C14" s="92"/>
      <c r="D14" s="94">
        <v>1000000</v>
      </c>
      <c r="E14" s="92"/>
    </row>
    <row r="15" spans="1:5" ht="12.75">
      <c r="A15" s="92">
        <v>20170137</v>
      </c>
      <c r="B15" s="93" t="s">
        <v>453</v>
      </c>
      <c r="C15" s="94">
        <v>1800000</v>
      </c>
      <c r="D15" s="92"/>
      <c r="E15" s="94">
        <v>1000000</v>
      </c>
    </row>
    <row r="16" spans="1:5" ht="12.75">
      <c r="A16" s="92">
        <v>20170139</v>
      </c>
      <c r="B16" s="93" t="s">
        <v>454</v>
      </c>
      <c r="C16" s="94">
        <v>240000</v>
      </c>
      <c r="D16" s="92"/>
      <c r="E16" s="92"/>
    </row>
    <row r="17" spans="1:5" ht="12.75">
      <c r="A17" s="92">
        <v>20170141</v>
      </c>
      <c r="B17" s="93" t="s">
        <v>455</v>
      </c>
      <c r="C17" s="94">
        <v>550000</v>
      </c>
      <c r="D17" s="94">
        <v>1000000</v>
      </c>
      <c r="E17" s="92"/>
    </row>
    <row r="18" spans="1:5" ht="12.75">
      <c r="A18" s="92">
        <v>20170142</v>
      </c>
      <c r="B18" s="93" t="s">
        <v>456</v>
      </c>
      <c r="C18" s="94">
        <v>2500000</v>
      </c>
      <c r="D18" s="94">
        <v>1500000</v>
      </c>
      <c r="E18" s="92"/>
    </row>
    <row r="19" spans="1:5" ht="12.75">
      <c r="A19" s="92">
        <v>20170144</v>
      </c>
      <c r="B19" s="93" t="s">
        <v>457</v>
      </c>
      <c r="C19" s="94">
        <v>2000000</v>
      </c>
      <c r="D19" s="92"/>
      <c r="E19" s="92"/>
    </row>
    <row r="20" spans="1:5" ht="12.75">
      <c r="A20" s="92">
        <v>20170146</v>
      </c>
      <c r="B20" s="93" t="s">
        <v>458</v>
      </c>
      <c r="C20" s="94">
        <v>1500000</v>
      </c>
      <c r="D20" s="92"/>
      <c r="E20" s="92"/>
    </row>
    <row r="21" spans="1:5" ht="12.75">
      <c r="A21" s="92">
        <v>20170147</v>
      </c>
      <c r="B21" s="93" t="s">
        <v>459</v>
      </c>
      <c r="C21" s="94">
        <v>60000</v>
      </c>
      <c r="D21" s="92"/>
      <c r="E21" s="92"/>
    </row>
    <row r="22" spans="1:5" ht="12.75">
      <c r="A22" s="92">
        <v>20170150</v>
      </c>
      <c r="B22" s="93" t="s">
        <v>460</v>
      </c>
      <c r="C22" s="94">
        <v>500000</v>
      </c>
      <c r="D22" s="92"/>
      <c r="E22" s="92"/>
    </row>
    <row r="23" spans="1:5" ht="12.75">
      <c r="A23" s="92">
        <v>20170152</v>
      </c>
      <c r="B23" s="93" t="s">
        <v>461</v>
      </c>
      <c r="C23" s="94">
        <v>500000</v>
      </c>
      <c r="D23" s="92"/>
      <c r="E23" s="92"/>
    </row>
    <row r="24" spans="1:5" ht="12.75">
      <c r="A24" s="92">
        <v>20170153</v>
      </c>
      <c r="B24" s="93" t="s">
        <v>462</v>
      </c>
      <c r="C24" s="94">
        <v>500000</v>
      </c>
      <c r="D24" s="92"/>
      <c r="E24" s="92"/>
    </row>
    <row r="25" spans="1:5" ht="12.75">
      <c r="A25" s="92">
        <v>20170154</v>
      </c>
      <c r="B25" s="93" t="s">
        <v>463</v>
      </c>
      <c r="C25" s="94">
        <v>2500000</v>
      </c>
      <c r="D25" s="94">
        <v>2000000</v>
      </c>
      <c r="E25" s="92"/>
    </row>
    <row r="26" spans="1:5" ht="12.75">
      <c r="A26" s="92">
        <v>20170162</v>
      </c>
      <c r="B26" s="93" t="s">
        <v>464</v>
      </c>
      <c r="C26" s="94">
        <v>500000</v>
      </c>
      <c r="D26" s="92"/>
      <c r="E26" s="92"/>
    </row>
    <row r="27" spans="1:5" ht="12.75">
      <c r="A27" s="92">
        <v>20170163</v>
      </c>
      <c r="B27" s="93" t="s">
        <v>465</v>
      </c>
      <c r="C27" s="94">
        <v>500000</v>
      </c>
      <c r="D27" s="92"/>
      <c r="E27" s="92"/>
    </row>
    <row r="28" spans="1:5" ht="12.75">
      <c r="A28" s="92">
        <v>20182514</v>
      </c>
      <c r="B28" s="93" t="s">
        <v>466</v>
      </c>
      <c r="C28" s="92"/>
      <c r="D28" s="94">
        <v>3000000</v>
      </c>
      <c r="E28" s="92"/>
    </row>
    <row r="29" spans="1:5" ht="12.75">
      <c r="A29" s="92">
        <v>20182516</v>
      </c>
      <c r="B29" s="93" t="s">
        <v>467</v>
      </c>
      <c r="C29" s="92"/>
      <c r="D29" s="94">
        <v>30000</v>
      </c>
      <c r="E29" s="92"/>
    </row>
    <row r="30" spans="1:5" ht="12.75">
      <c r="A30" s="92">
        <v>20182517</v>
      </c>
      <c r="B30" s="93" t="s">
        <v>468</v>
      </c>
      <c r="C30" s="92"/>
      <c r="D30" s="94">
        <v>1500000</v>
      </c>
      <c r="E30" s="92"/>
    </row>
    <row r="31" spans="1:5" ht="12.75">
      <c r="A31" s="92">
        <v>20182518</v>
      </c>
      <c r="B31" s="93" t="s">
        <v>469</v>
      </c>
      <c r="C31" s="94">
        <v>300000</v>
      </c>
      <c r="D31" s="92"/>
      <c r="E31" s="92"/>
    </row>
    <row r="32" spans="1:5" ht="12.75">
      <c r="A32" s="92">
        <v>20182520</v>
      </c>
      <c r="B32" s="93" t="s">
        <v>470</v>
      </c>
      <c r="C32" s="92"/>
      <c r="D32" s="94">
        <v>1000000</v>
      </c>
      <c r="E32" s="92"/>
    </row>
    <row r="33" spans="1:5" ht="12.75">
      <c r="A33" s="92">
        <v>20182523</v>
      </c>
      <c r="B33" s="93" t="s">
        <v>471</v>
      </c>
      <c r="C33" s="92"/>
      <c r="D33" s="94">
        <v>800000</v>
      </c>
      <c r="E33" s="92"/>
    </row>
    <row r="34" spans="1:5" ht="12.75">
      <c r="A34" s="92">
        <v>20182524</v>
      </c>
      <c r="B34" s="93" t="s">
        <v>472</v>
      </c>
      <c r="C34" s="92"/>
      <c r="D34" s="94">
        <v>60000</v>
      </c>
      <c r="E34" s="92"/>
    </row>
    <row r="35" spans="1:5" ht="12.75">
      <c r="A35" s="92">
        <v>20182525</v>
      </c>
      <c r="B35" s="93" t="s">
        <v>473</v>
      </c>
      <c r="C35" s="92"/>
      <c r="D35" s="94">
        <v>80000</v>
      </c>
      <c r="E35" s="92"/>
    </row>
    <row r="36" spans="1:5" ht="12.75">
      <c r="A36" s="92">
        <v>20182526</v>
      </c>
      <c r="B36" s="93" t="s">
        <v>474</v>
      </c>
      <c r="C36" s="92"/>
      <c r="D36" s="94">
        <v>5000000</v>
      </c>
      <c r="E36" s="92"/>
    </row>
    <row r="37" spans="1:5" ht="12.75">
      <c r="A37" s="92">
        <v>20182531</v>
      </c>
      <c r="B37" s="93" t="s">
        <v>475</v>
      </c>
      <c r="C37" s="92"/>
      <c r="D37" s="94">
        <v>1500000</v>
      </c>
      <c r="E37" s="92"/>
    </row>
    <row r="38" spans="1:5" ht="12.75">
      <c r="A38" s="92">
        <v>20182532</v>
      </c>
      <c r="B38" s="93" t="s">
        <v>476</v>
      </c>
      <c r="C38" s="92"/>
      <c r="D38" s="94">
        <v>500000</v>
      </c>
      <c r="E38" s="94">
        <v>450000</v>
      </c>
    </row>
    <row r="39" spans="1:5" ht="12.75">
      <c r="A39" s="92">
        <v>20182533</v>
      </c>
      <c r="B39" s="93" t="s">
        <v>477</v>
      </c>
      <c r="C39" s="92"/>
      <c r="D39" s="94">
        <v>700000</v>
      </c>
      <c r="E39" s="92"/>
    </row>
    <row r="40" spans="1:5" ht="12.75">
      <c r="A40" s="92">
        <v>20182534</v>
      </c>
      <c r="B40" s="93" t="s">
        <v>478</v>
      </c>
      <c r="C40" s="94">
        <v>174000</v>
      </c>
      <c r="D40" s="92"/>
      <c r="E40" s="92"/>
    </row>
    <row r="41" spans="1:5" ht="12.75">
      <c r="A41" s="92">
        <v>20182535</v>
      </c>
      <c r="B41" s="93" t="s">
        <v>479</v>
      </c>
      <c r="C41" s="92"/>
      <c r="D41" s="94">
        <v>1000000</v>
      </c>
      <c r="E41" s="92"/>
    </row>
    <row r="42" spans="1:5" ht="12.75">
      <c r="A42" s="92">
        <v>20190121</v>
      </c>
      <c r="B42" s="93" t="s">
        <v>480</v>
      </c>
      <c r="C42" s="92"/>
      <c r="D42" s="94">
        <v>100000</v>
      </c>
      <c r="E42" s="94">
        <v>100000</v>
      </c>
    </row>
    <row r="43" spans="1:5" ht="12.75">
      <c r="A43" s="92">
        <v>20190122</v>
      </c>
      <c r="B43" s="93" t="s">
        <v>481</v>
      </c>
      <c r="C43" s="92"/>
      <c r="D43" s="94">
        <v>180000</v>
      </c>
      <c r="E43" s="94">
        <v>300000</v>
      </c>
    </row>
    <row r="44" spans="1:5" ht="12.75">
      <c r="A44" s="92">
        <v>20190123</v>
      </c>
      <c r="B44" s="93" t="s">
        <v>482</v>
      </c>
      <c r="C44" s="92"/>
      <c r="D44" s="94">
        <v>180000</v>
      </c>
      <c r="E44" s="94">
        <v>300000</v>
      </c>
    </row>
    <row r="45" spans="1:5" ht="12.75">
      <c r="A45" s="92">
        <v>20190124</v>
      </c>
      <c r="B45" s="93" t="s">
        <v>483</v>
      </c>
      <c r="C45" s="92"/>
      <c r="D45" s="94">
        <v>180000</v>
      </c>
      <c r="E45" s="94">
        <v>300000</v>
      </c>
    </row>
    <row r="46" spans="1:5" ht="12.75">
      <c r="A46" s="92">
        <v>20190125</v>
      </c>
      <c r="B46" s="93" t="s">
        <v>484</v>
      </c>
      <c r="C46" s="94">
        <v>200000</v>
      </c>
      <c r="D46" s="94">
        <v>180000</v>
      </c>
      <c r="E46" s="94">
        <v>300000</v>
      </c>
    </row>
    <row r="47" spans="1:5" ht="12.75">
      <c r="A47" s="92">
        <v>20190126</v>
      </c>
      <c r="B47" s="93" t="s">
        <v>485</v>
      </c>
      <c r="C47" s="92"/>
      <c r="D47" s="94">
        <v>180000</v>
      </c>
      <c r="E47" s="94">
        <v>750000</v>
      </c>
    </row>
    <row r="48" spans="1:5" ht="12.75">
      <c r="A48" s="92">
        <v>20190130</v>
      </c>
      <c r="B48" s="93" t="s">
        <v>486</v>
      </c>
      <c r="C48" s="94">
        <v>500000</v>
      </c>
      <c r="D48" s="92"/>
      <c r="E48" s="92"/>
    </row>
    <row r="49" spans="1:5" ht="12.75">
      <c r="A49" s="92">
        <v>20190136</v>
      </c>
      <c r="B49" s="93" t="s">
        <v>487</v>
      </c>
      <c r="C49" s="92"/>
      <c r="D49" s="92"/>
      <c r="E49" s="94">
        <v>1000000</v>
      </c>
    </row>
    <row r="50" spans="1:5" ht="12.75">
      <c r="A50" s="92">
        <v>20190137</v>
      </c>
      <c r="B50" s="93" t="s">
        <v>488</v>
      </c>
      <c r="C50" s="92"/>
      <c r="D50" s="92"/>
      <c r="E50" s="94">
        <v>500000</v>
      </c>
    </row>
    <row r="51" spans="1:5" ht="12.75">
      <c r="A51" s="92">
        <v>20190138</v>
      </c>
      <c r="B51" s="93" t="s">
        <v>489</v>
      </c>
      <c r="C51" s="92"/>
      <c r="D51" s="92"/>
      <c r="E51" s="94">
        <v>1500000</v>
      </c>
    </row>
    <row r="52" spans="1:5" ht="12.75">
      <c r="A52" s="92">
        <v>20190140</v>
      </c>
      <c r="B52" s="93" t="s">
        <v>490</v>
      </c>
      <c r="C52" s="92"/>
      <c r="D52" s="92"/>
      <c r="E52" s="94">
        <v>1000000</v>
      </c>
    </row>
    <row r="53" spans="1:5" ht="12.75">
      <c r="A53" s="92">
        <v>20190141</v>
      </c>
      <c r="B53" s="93" t="s">
        <v>491</v>
      </c>
      <c r="C53" s="92"/>
      <c r="D53" s="92"/>
      <c r="E53" s="94">
        <v>15000000</v>
      </c>
    </row>
    <row r="54" spans="1:5" ht="12.75">
      <c r="A54" s="92">
        <v>20190142</v>
      </c>
      <c r="B54" s="93" t="s">
        <v>492</v>
      </c>
      <c r="C54" s="92"/>
      <c r="D54" s="92"/>
      <c r="E54" s="94">
        <v>1000000</v>
      </c>
    </row>
    <row r="55" spans="1:5" ht="12.75">
      <c r="A55" s="92">
        <v>20190144</v>
      </c>
      <c r="B55" s="93" t="s">
        <v>493</v>
      </c>
      <c r="C55" s="92"/>
      <c r="D55" s="94">
        <v>700000</v>
      </c>
      <c r="E55" s="92"/>
    </row>
    <row r="56" spans="1:5" ht="12.75">
      <c r="A56" s="92">
        <v>20190152</v>
      </c>
      <c r="B56" s="93" t="s">
        <v>494</v>
      </c>
      <c r="C56" s="92"/>
      <c r="D56" s="92"/>
      <c r="E56" s="94">
        <v>1000000</v>
      </c>
    </row>
    <row r="57" spans="1:5" ht="12.75">
      <c r="A57" s="95"/>
      <c r="B57" s="95"/>
      <c r="C57" s="96">
        <f>SUM(C2:C56)</f>
        <v>29124000</v>
      </c>
      <c r="D57" s="96">
        <f>SUM(D2:D56)</f>
        <v>29970000</v>
      </c>
      <c r="E57" s="96">
        <f>SUM(E2:E56)</f>
        <v>39000000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S568"/>
  <sheetViews>
    <sheetView tabSelected="1" view="pageBreakPreview" zoomScaleSheetLayoutView="100" zoomScalePageLayoutView="0" workbookViewId="0" topLeftCell="A556">
      <selection activeCell="E383" sqref="E383"/>
    </sheetView>
  </sheetViews>
  <sheetFormatPr defaultColWidth="9.140625" defaultRowHeight="12.75"/>
  <cols>
    <col min="1" max="1" width="13.7109375" style="11" customWidth="1"/>
    <col min="2" max="2" width="51.00390625" style="12" customWidth="1"/>
    <col min="3" max="5" width="11.7109375" style="32" bestFit="1" customWidth="1"/>
    <col min="6" max="16384" width="9.140625" style="12" customWidth="1"/>
  </cols>
  <sheetData>
    <row r="1" spans="1:5" ht="28.5" customHeight="1">
      <c r="A1" s="30"/>
      <c r="B1" s="108" t="s">
        <v>423</v>
      </c>
      <c r="C1" s="111"/>
      <c r="D1" s="111"/>
      <c r="E1" s="31"/>
    </row>
    <row r="2" spans="4:5" ht="12.75">
      <c r="D2" s="113" t="s">
        <v>255</v>
      </c>
      <c r="E2" s="114"/>
    </row>
    <row r="3" spans="2:5" ht="12.75">
      <c r="B3" s="108" t="s">
        <v>124</v>
      </c>
      <c r="C3" s="112"/>
      <c r="D3" s="112"/>
      <c r="E3" s="31"/>
    </row>
    <row r="4" spans="1:5" s="33" customFormat="1" ht="37.5" customHeight="1">
      <c r="A4" s="11"/>
      <c r="B4" s="20"/>
      <c r="C4" s="61" t="s">
        <v>609</v>
      </c>
      <c r="D4" s="61" t="s">
        <v>610</v>
      </c>
      <c r="E4" s="61" t="s">
        <v>611</v>
      </c>
    </row>
    <row r="5" spans="2:5" ht="12.75">
      <c r="B5" s="20" t="s">
        <v>12</v>
      </c>
      <c r="C5" s="34">
        <f>SUM(C6:C60)</f>
        <v>200628520</v>
      </c>
      <c r="D5" s="34">
        <f>SUM(D6:D60)</f>
        <v>226155430</v>
      </c>
      <c r="E5" s="34">
        <f>SUM(E6:E59)</f>
        <v>247900000</v>
      </c>
    </row>
    <row r="6" spans="1:5" ht="12.75">
      <c r="A6" s="46">
        <v>20110091</v>
      </c>
      <c r="B6" s="60" t="s">
        <v>331</v>
      </c>
      <c r="C6" s="29">
        <v>5350000</v>
      </c>
      <c r="D6" s="29">
        <v>15000000</v>
      </c>
      <c r="E6" s="29">
        <v>800000</v>
      </c>
    </row>
    <row r="7" spans="1:5" ht="12.75">
      <c r="A7" s="46">
        <v>20170070</v>
      </c>
      <c r="B7" s="60" t="s">
        <v>332</v>
      </c>
      <c r="C7" s="29">
        <v>2500000</v>
      </c>
      <c r="D7" s="29">
        <v>10000000</v>
      </c>
      <c r="E7" s="29">
        <v>650000</v>
      </c>
    </row>
    <row r="8" spans="1:5" ht="12.75">
      <c r="A8" s="46">
        <v>20170069</v>
      </c>
      <c r="B8" s="60" t="s">
        <v>333</v>
      </c>
      <c r="C8" s="29">
        <v>6500000</v>
      </c>
      <c r="D8" s="29">
        <v>8000000</v>
      </c>
      <c r="E8" s="29">
        <v>750000</v>
      </c>
    </row>
    <row r="9" spans="1:5" ht="12.75">
      <c r="A9" s="46">
        <v>20170072</v>
      </c>
      <c r="B9" s="60" t="s">
        <v>334</v>
      </c>
      <c r="C9" s="29">
        <v>9850000</v>
      </c>
      <c r="D9" s="29">
        <v>6000000</v>
      </c>
      <c r="E9" s="29">
        <v>850000</v>
      </c>
    </row>
    <row r="10" spans="1:5" ht="12.75">
      <c r="A10" s="46">
        <v>20190095</v>
      </c>
      <c r="B10" s="60" t="s">
        <v>507</v>
      </c>
      <c r="C10" s="29">
        <v>300000</v>
      </c>
      <c r="D10" s="29">
        <v>0</v>
      </c>
      <c r="E10" s="29">
        <v>0</v>
      </c>
    </row>
    <row r="11" spans="1:5" ht="12.75">
      <c r="A11" s="46"/>
      <c r="B11" s="60"/>
      <c r="C11" s="29"/>
      <c r="D11" s="29"/>
      <c r="E11" s="29"/>
    </row>
    <row r="12" spans="1:5" ht="12.75">
      <c r="A12" s="46">
        <v>20120030</v>
      </c>
      <c r="B12" s="51" t="s">
        <v>335</v>
      </c>
      <c r="C12" s="29">
        <v>20403050</v>
      </c>
      <c r="D12" s="29">
        <v>24000000</v>
      </c>
      <c r="E12" s="29">
        <v>5000000</v>
      </c>
    </row>
    <row r="13" spans="1:5" ht="12.75">
      <c r="A13" s="46">
        <v>20170079</v>
      </c>
      <c r="B13" s="51" t="s">
        <v>336</v>
      </c>
      <c r="C13" s="29">
        <v>8657090</v>
      </c>
      <c r="D13" s="29">
        <v>3600000</v>
      </c>
      <c r="E13" s="29">
        <v>2500000</v>
      </c>
    </row>
    <row r="14" spans="1:5" ht="12.75">
      <c r="A14" s="46">
        <v>20170081</v>
      </c>
      <c r="B14" s="51" t="s">
        <v>337</v>
      </c>
      <c r="C14" s="29">
        <v>3283180</v>
      </c>
      <c r="D14" s="29">
        <v>2400000</v>
      </c>
      <c r="E14" s="29">
        <v>2000000</v>
      </c>
    </row>
    <row r="15" spans="1:5" ht="12.75">
      <c r="A15" s="46">
        <v>20170083</v>
      </c>
      <c r="B15" s="51" t="s">
        <v>338</v>
      </c>
      <c r="C15" s="29">
        <v>9113320</v>
      </c>
      <c r="D15" s="29">
        <v>3600000</v>
      </c>
      <c r="E15" s="29">
        <v>3500000</v>
      </c>
    </row>
    <row r="16" spans="1:5" ht="12.75">
      <c r="A16" s="46">
        <v>20190096</v>
      </c>
      <c r="B16" s="51" t="s">
        <v>496</v>
      </c>
      <c r="C16" s="29">
        <v>300000</v>
      </c>
      <c r="D16" s="29">
        <v>0</v>
      </c>
      <c r="E16" s="29">
        <v>0</v>
      </c>
    </row>
    <row r="17" spans="1:5" ht="12.75">
      <c r="A17" s="46"/>
      <c r="B17" s="51"/>
      <c r="C17" s="29"/>
      <c r="D17" s="29"/>
      <c r="E17" s="29"/>
    </row>
    <row r="18" spans="1:5" ht="12.75" customHeight="1">
      <c r="A18" s="47">
        <v>20120031</v>
      </c>
      <c r="B18" s="51" t="s">
        <v>339</v>
      </c>
      <c r="C18" s="29">
        <v>10988790</v>
      </c>
      <c r="D18" s="29">
        <v>599440</v>
      </c>
      <c r="E18" s="29">
        <v>0</v>
      </c>
    </row>
    <row r="19" spans="1:5" ht="12.75" customHeight="1">
      <c r="A19" s="47">
        <v>20182298</v>
      </c>
      <c r="B19" s="51" t="s">
        <v>340</v>
      </c>
      <c r="C19" s="29">
        <v>3102510</v>
      </c>
      <c r="D19" s="29">
        <v>155130</v>
      </c>
      <c r="E19" s="29">
        <v>0</v>
      </c>
    </row>
    <row r="20" spans="1:5" ht="12.75" customHeight="1">
      <c r="A20" s="47">
        <v>20170191</v>
      </c>
      <c r="B20" s="51" t="s">
        <v>341</v>
      </c>
      <c r="C20" s="29">
        <v>2772560</v>
      </c>
      <c r="D20" s="29">
        <v>138630</v>
      </c>
      <c r="E20" s="29">
        <v>0</v>
      </c>
    </row>
    <row r="21" spans="1:5" ht="12.75" customHeight="1">
      <c r="A21" s="47">
        <v>20170192</v>
      </c>
      <c r="B21" s="51" t="s">
        <v>342</v>
      </c>
      <c r="C21" s="29">
        <v>3881910</v>
      </c>
      <c r="D21" s="29">
        <v>194100</v>
      </c>
      <c r="E21" s="29">
        <v>0</v>
      </c>
    </row>
    <row r="22" spans="1:5" ht="12.75">
      <c r="A22" s="47"/>
      <c r="B22" s="51"/>
      <c r="C22" s="29"/>
      <c r="D22" s="29"/>
      <c r="E22" s="29"/>
    </row>
    <row r="23" spans="1:5" ht="12.75" customHeight="1">
      <c r="A23" s="47">
        <v>20120033</v>
      </c>
      <c r="B23" s="51" t="s">
        <v>343</v>
      </c>
      <c r="C23" s="29">
        <v>20317520</v>
      </c>
      <c r="D23" s="29">
        <v>16000000</v>
      </c>
      <c r="E23" s="29">
        <v>45000000</v>
      </c>
    </row>
    <row r="24" spans="1:5" ht="12.75" customHeight="1">
      <c r="A24" s="47">
        <v>20170091</v>
      </c>
      <c r="B24" s="51" t="s">
        <v>344</v>
      </c>
      <c r="C24" s="29">
        <v>12007600</v>
      </c>
      <c r="D24" s="29">
        <v>7000000</v>
      </c>
      <c r="E24" s="29">
        <v>35000000</v>
      </c>
    </row>
    <row r="25" spans="1:5" ht="12.75" customHeight="1">
      <c r="A25" s="47">
        <v>20170093</v>
      </c>
      <c r="B25" s="51" t="s">
        <v>345</v>
      </c>
      <c r="C25" s="29">
        <v>7219640</v>
      </c>
      <c r="D25" s="29">
        <v>8000000</v>
      </c>
      <c r="E25" s="29">
        <v>15000000</v>
      </c>
    </row>
    <row r="26" spans="1:5" ht="12.75" customHeight="1">
      <c r="A26" s="47">
        <v>20170096</v>
      </c>
      <c r="B26" s="51" t="s">
        <v>346</v>
      </c>
      <c r="C26" s="29">
        <v>10053130</v>
      </c>
      <c r="D26" s="29">
        <v>12000000</v>
      </c>
      <c r="E26" s="29">
        <v>25000000</v>
      </c>
    </row>
    <row r="27" spans="1:5" ht="12.75" customHeight="1">
      <c r="A27" s="47">
        <v>20190097</v>
      </c>
      <c r="B27" s="51" t="s">
        <v>505</v>
      </c>
      <c r="C27" s="29">
        <v>300000</v>
      </c>
      <c r="D27" s="29">
        <v>0</v>
      </c>
      <c r="E27" s="29">
        <v>0</v>
      </c>
    </row>
    <row r="28" spans="1:5" ht="12.75">
      <c r="A28" s="47"/>
      <c r="B28" s="51"/>
      <c r="C28" s="29"/>
      <c r="D28" s="29"/>
      <c r="E28" s="29"/>
    </row>
    <row r="29" spans="1:5" ht="12.75">
      <c r="A29" s="47">
        <v>20120043</v>
      </c>
      <c r="B29" s="51" t="s">
        <v>347</v>
      </c>
      <c r="C29" s="29">
        <v>0</v>
      </c>
      <c r="D29" s="29">
        <v>3675000</v>
      </c>
      <c r="E29" s="29">
        <v>875000</v>
      </c>
    </row>
    <row r="30" spans="1:5" ht="12.75">
      <c r="A30" s="47">
        <v>20170097</v>
      </c>
      <c r="B30" s="51" t="s">
        <v>348</v>
      </c>
      <c r="C30" s="29">
        <v>0</v>
      </c>
      <c r="D30" s="29">
        <v>2100000</v>
      </c>
      <c r="E30" s="29">
        <v>4900000</v>
      </c>
    </row>
    <row r="31" spans="1:5" ht="12.75">
      <c r="A31" s="47">
        <v>20170099</v>
      </c>
      <c r="B31" s="51" t="s">
        <v>349</v>
      </c>
      <c r="C31" s="29">
        <v>0</v>
      </c>
      <c r="D31" s="29">
        <v>1575000</v>
      </c>
      <c r="E31" s="29">
        <v>3675000</v>
      </c>
    </row>
    <row r="32" spans="1:5" ht="12.75">
      <c r="A32" s="47">
        <v>20170101</v>
      </c>
      <c r="B32" s="51" t="s">
        <v>350</v>
      </c>
      <c r="C32" s="29">
        <v>0</v>
      </c>
      <c r="D32" s="29">
        <v>3150000</v>
      </c>
      <c r="E32" s="29">
        <v>7350000</v>
      </c>
    </row>
    <row r="33" spans="1:5" ht="12.75">
      <c r="A33" s="47"/>
      <c r="B33" s="51"/>
      <c r="C33" s="29"/>
      <c r="D33" s="29"/>
      <c r="E33" s="29"/>
    </row>
    <row r="34" spans="1:5" ht="12.75">
      <c r="A34" s="47">
        <v>20120047</v>
      </c>
      <c r="B34" s="51" t="s">
        <v>351</v>
      </c>
      <c r="C34" s="29">
        <v>8946240</v>
      </c>
      <c r="D34" s="29">
        <v>21383230</v>
      </c>
      <c r="E34" s="29">
        <v>22000000</v>
      </c>
    </row>
    <row r="35" spans="1:5" ht="12.75">
      <c r="A35" s="47">
        <v>20170108</v>
      </c>
      <c r="B35" s="51" t="s">
        <v>352</v>
      </c>
      <c r="C35" s="29">
        <v>4703440</v>
      </c>
      <c r="D35" s="29">
        <v>3783780</v>
      </c>
      <c r="E35" s="29">
        <v>16000000</v>
      </c>
    </row>
    <row r="36" spans="1:5" ht="12.75">
      <c r="A36" s="47">
        <v>20170109</v>
      </c>
      <c r="B36" s="51" t="s">
        <v>353</v>
      </c>
      <c r="C36" s="29">
        <v>1333340</v>
      </c>
      <c r="D36" s="29">
        <v>1923770</v>
      </c>
      <c r="E36" s="29">
        <v>8000000</v>
      </c>
    </row>
    <row r="37" spans="1:5" ht="12.75">
      <c r="A37" s="47">
        <v>20170110</v>
      </c>
      <c r="B37" s="51" t="s">
        <v>354</v>
      </c>
      <c r="C37" s="29">
        <v>7709540</v>
      </c>
      <c r="D37" s="29">
        <v>1685570</v>
      </c>
      <c r="E37" s="29">
        <v>12000000</v>
      </c>
    </row>
    <row r="38" spans="1:5" ht="12.75">
      <c r="A38" s="47"/>
      <c r="B38" s="51"/>
      <c r="C38" s="29"/>
      <c r="D38" s="29"/>
      <c r="E38" s="29"/>
    </row>
    <row r="39" spans="1:5" ht="12.75">
      <c r="A39" s="47">
        <v>20120055</v>
      </c>
      <c r="B39" s="51" t="s">
        <v>355</v>
      </c>
      <c r="C39" s="29">
        <v>150000</v>
      </c>
      <c r="D39" s="29">
        <v>12000000</v>
      </c>
      <c r="E39" s="29">
        <v>1000000</v>
      </c>
    </row>
    <row r="40" spans="1:5" ht="12.75">
      <c r="A40" s="47">
        <v>20170115</v>
      </c>
      <c r="B40" s="51" t="s">
        <v>356</v>
      </c>
      <c r="C40" s="29">
        <v>100000</v>
      </c>
      <c r="D40" s="29">
        <v>9000000</v>
      </c>
      <c r="E40" s="29">
        <v>850000</v>
      </c>
    </row>
    <row r="41" spans="1:5" ht="12.75">
      <c r="A41" s="47">
        <v>20170115</v>
      </c>
      <c r="B41" s="51" t="s">
        <v>503</v>
      </c>
      <c r="C41" s="29">
        <v>2850000</v>
      </c>
      <c r="D41" s="29">
        <v>6000000</v>
      </c>
      <c r="E41" s="29">
        <v>550000</v>
      </c>
    </row>
    <row r="42" spans="1:5" ht="12.75">
      <c r="A42" s="47">
        <v>20170115</v>
      </c>
      <c r="B42" s="51" t="s">
        <v>504</v>
      </c>
      <c r="C42" s="29">
        <v>4350000</v>
      </c>
      <c r="D42" s="29">
        <v>8000000</v>
      </c>
      <c r="E42" s="29">
        <v>650000</v>
      </c>
    </row>
    <row r="43" spans="1:5" ht="12.75">
      <c r="A43" s="47">
        <v>20190173</v>
      </c>
      <c r="B43" s="51" t="s">
        <v>506</v>
      </c>
      <c r="C43" s="29">
        <v>300000</v>
      </c>
      <c r="D43" s="29">
        <v>0</v>
      </c>
      <c r="E43" s="29">
        <v>0</v>
      </c>
    </row>
    <row r="44" spans="1:5" ht="12.75">
      <c r="A44" s="47"/>
      <c r="B44" s="51"/>
      <c r="C44" s="29"/>
      <c r="D44" s="29"/>
      <c r="E44" s="29"/>
    </row>
    <row r="45" spans="1:5" ht="12.75">
      <c r="A45" s="47">
        <v>20120059</v>
      </c>
      <c r="B45" s="51" t="s">
        <v>357</v>
      </c>
      <c r="C45" s="29">
        <v>17209960</v>
      </c>
      <c r="D45" s="29">
        <v>920500</v>
      </c>
      <c r="E45" s="29">
        <v>0</v>
      </c>
    </row>
    <row r="46" spans="1:5" ht="12.75">
      <c r="A46" s="47">
        <v>20170067</v>
      </c>
      <c r="B46" s="51" t="s">
        <v>358</v>
      </c>
      <c r="C46" s="29">
        <v>1264020</v>
      </c>
      <c r="D46" s="29">
        <v>68200</v>
      </c>
      <c r="E46" s="29">
        <v>0</v>
      </c>
    </row>
    <row r="47" spans="1:5" ht="12.75">
      <c r="A47" s="47">
        <v>20170068</v>
      </c>
      <c r="B47" s="51" t="s">
        <v>359</v>
      </c>
      <c r="C47" s="29">
        <v>1875220</v>
      </c>
      <c r="D47" s="29">
        <v>93760</v>
      </c>
      <c r="E47" s="29">
        <v>0</v>
      </c>
    </row>
    <row r="48" spans="1:5" ht="12.75">
      <c r="A48" s="47">
        <v>20170071</v>
      </c>
      <c r="B48" s="51" t="s">
        <v>360</v>
      </c>
      <c r="C48" s="29">
        <v>2186460</v>
      </c>
      <c r="D48" s="29">
        <v>109320</v>
      </c>
      <c r="E48" s="29">
        <v>0</v>
      </c>
    </row>
    <row r="49" spans="1:5" ht="12.75">
      <c r="A49" s="47">
        <v>20190099</v>
      </c>
      <c r="B49" s="51" t="s">
        <v>526</v>
      </c>
      <c r="C49" s="29">
        <v>300000</v>
      </c>
      <c r="D49" s="29">
        <v>0</v>
      </c>
      <c r="E49" s="29">
        <v>0</v>
      </c>
    </row>
    <row r="50" spans="1:5" ht="12.75">
      <c r="A50" s="47"/>
      <c r="B50" s="51"/>
      <c r="C50" s="29"/>
      <c r="D50" s="29"/>
      <c r="E50" s="29"/>
    </row>
    <row r="51" spans="1:5" ht="12.75" customHeight="1">
      <c r="A51" s="47">
        <v>20130054</v>
      </c>
      <c r="B51" s="51" t="s">
        <v>361</v>
      </c>
      <c r="C51" s="29">
        <v>0</v>
      </c>
      <c r="D51" s="29">
        <v>6125000</v>
      </c>
      <c r="E51" s="29">
        <v>6125000</v>
      </c>
    </row>
    <row r="52" spans="1:5" ht="12.75" customHeight="1">
      <c r="A52" s="47">
        <v>20170090</v>
      </c>
      <c r="B52" s="51" t="s">
        <v>362</v>
      </c>
      <c r="C52" s="29">
        <v>0</v>
      </c>
      <c r="D52" s="29">
        <v>3500000</v>
      </c>
      <c r="E52" s="29">
        <v>3500000</v>
      </c>
    </row>
    <row r="53" spans="1:5" ht="12.75" customHeight="1">
      <c r="A53" s="47">
        <v>20170092</v>
      </c>
      <c r="B53" s="51" t="s">
        <v>363</v>
      </c>
      <c r="C53" s="29">
        <v>0</v>
      </c>
      <c r="D53" s="29">
        <v>2625000</v>
      </c>
      <c r="E53" s="29">
        <v>2625000</v>
      </c>
    </row>
    <row r="54" spans="1:5" ht="12.75" customHeight="1">
      <c r="A54" s="47">
        <v>20170094</v>
      </c>
      <c r="B54" s="51" t="s">
        <v>364</v>
      </c>
      <c r="C54" s="29">
        <v>0</v>
      </c>
      <c r="D54" s="29">
        <v>5250000</v>
      </c>
      <c r="E54" s="29">
        <v>5250000</v>
      </c>
    </row>
    <row r="55" spans="1:5" ht="12.75">
      <c r="A55" s="47"/>
      <c r="B55" s="51"/>
      <c r="C55" s="29"/>
      <c r="D55" s="29"/>
      <c r="E55" s="29"/>
    </row>
    <row r="56" spans="1:45" s="80" customFormat="1" ht="12.75" customHeight="1">
      <c r="A56" s="69">
        <v>20110092</v>
      </c>
      <c r="B56" s="51" t="s">
        <v>516</v>
      </c>
      <c r="C56" s="29">
        <v>5500000</v>
      </c>
      <c r="D56" s="29">
        <v>10500000</v>
      </c>
      <c r="E56" s="29">
        <v>10500000</v>
      </c>
      <c r="F56" s="49"/>
      <c r="G56" s="49"/>
      <c r="H56" s="49"/>
      <c r="I56" s="49"/>
      <c r="J56" s="49"/>
      <c r="K56" s="49"/>
      <c r="L56" s="49"/>
      <c r="M56" s="49"/>
      <c r="N56" s="50"/>
      <c r="O56" s="50"/>
      <c r="P56" s="49"/>
      <c r="Q56" s="49"/>
      <c r="R56" s="64"/>
      <c r="S56" s="49"/>
      <c r="T56" s="50"/>
      <c r="U56" s="50"/>
      <c r="V56" s="50"/>
      <c r="W56" s="50"/>
      <c r="X56" s="50"/>
      <c r="Y56" s="50"/>
      <c r="Z56" s="50"/>
      <c r="AA56" s="50"/>
      <c r="AB56" s="65"/>
      <c r="AC56" s="65"/>
      <c r="AD56" s="65"/>
      <c r="AE56" s="65"/>
      <c r="AF56" s="65"/>
      <c r="AG56" s="65"/>
      <c r="AH56" s="65"/>
      <c r="AI56" s="65"/>
      <c r="AJ56" s="65"/>
      <c r="AK56" s="65"/>
      <c r="AL56" s="65"/>
      <c r="AM56" s="65"/>
      <c r="AN56" s="65"/>
      <c r="AO56" s="65"/>
      <c r="AP56" s="66"/>
      <c r="AQ56" s="67"/>
      <c r="AR56" s="67"/>
      <c r="AS56" s="67"/>
    </row>
    <row r="57" spans="1:45" s="80" customFormat="1" ht="12.75" customHeight="1">
      <c r="A57" s="69">
        <v>20190003</v>
      </c>
      <c r="B57" s="63" t="s">
        <v>517</v>
      </c>
      <c r="C57" s="29">
        <v>1500000</v>
      </c>
      <c r="D57" s="29">
        <v>4500000</v>
      </c>
      <c r="E57" s="29">
        <v>4500000</v>
      </c>
      <c r="F57" s="49"/>
      <c r="G57" s="49"/>
      <c r="H57" s="49"/>
      <c r="I57" s="49"/>
      <c r="J57" s="49"/>
      <c r="K57" s="49"/>
      <c r="L57" s="49"/>
      <c r="M57" s="49"/>
      <c r="N57" s="50"/>
      <c r="O57" s="50"/>
      <c r="P57" s="49"/>
      <c r="Q57" s="49"/>
      <c r="R57" s="64"/>
      <c r="S57" s="49"/>
      <c r="T57" s="50"/>
      <c r="U57" s="50"/>
      <c r="V57" s="50"/>
      <c r="W57" s="50"/>
      <c r="X57" s="50"/>
      <c r="Y57" s="50"/>
      <c r="Z57" s="50"/>
      <c r="AA57" s="50"/>
      <c r="AB57" s="65"/>
      <c r="AC57" s="65"/>
      <c r="AD57" s="65"/>
      <c r="AE57" s="65"/>
      <c r="AF57" s="65"/>
      <c r="AG57" s="65"/>
      <c r="AH57" s="65"/>
      <c r="AI57" s="65"/>
      <c r="AJ57" s="65"/>
      <c r="AK57" s="65"/>
      <c r="AL57" s="65"/>
      <c r="AM57" s="65"/>
      <c r="AN57" s="65"/>
      <c r="AO57" s="65"/>
      <c r="AP57" s="66"/>
      <c r="AQ57" s="65"/>
      <c r="AR57" s="65"/>
      <c r="AS57" s="65"/>
    </row>
    <row r="58" spans="1:45" s="80" customFormat="1" ht="12.75" customHeight="1">
      <c r="A58" s="69">
        <v>20190004</v>
      </c>
      <c r="B58" s="63" t="s">
        <v>518</v>
      </c>
      <c r="C58" s="29">
        <v>450000</v>
      </c>
      <c r="D58" s="29">
        <v>500000</v>
      </c>
      <c r="E58" s="29">
        <v>500000</v>
      </c>
      <c r="F58" s="49"/>
      <c r="G58" s="49"/>
      <c r="H58" s="49"/>
      <c r="I58" s="49"/>
      <c r="J58" s="49"/>
      <c r="K58" s="49"/>
      <c r="L58" s="49"/>
      <c r="M58" s="49"/>
      <c r="N58" s="50"/>
      <c r="O58" s="50"/>
      <c r="P58" s="49"/>
      <c r="Q58" s="49"/>
      <c r="R58" s="64"/>
      <c r="S58" s="49"/>
      <c r="T58" s="50"/>
      <c r="U58" s="50"/>
      <c r="V58" s="50"/>
      <c r="W58" s="50"/>
      <c r="X58" s="50"/>
      <c r="Y58" s="50"/>
      <c r="Z58" s="50"/>
      <c r="AA58" s="50"/>
      <c r="AB58" s="65"/>
      <c r="AC58" s="65"/>
      <c r="AD58" s="65"/>
      <c r="AE58" s="65"/>
      <c r="AF58" s="65"/>
      <c r="AG58" s="65"/>
      <c r="AH58" s="65"/>
      <c r="AI58" s="65"/>
      <c r="AJ58" s="65"/>
      <c r="AK58" s="65"/>
      <c r="AL58" s="65"/>
      <c r="AM58" s="65"/>
      <c r="AN58" s="65"/>
      <c r="AO58" s="65"/>
      <c r="AP58" s="66"/>
      <c r="AQ58" s="65"/>
      <c r="AR58" s="65"/>
      <c r="AS58" s="65"/>
    </row>
    <row r="59" spans="1:45" s="80" customFormat="1" ht="12.75" customHeight="1">
      <c r="A59" s="69">
        <v>20190005</v>
      </c>
      <c r="B59" s="63" t="s">
        <v>519</v>
      </c>
      <c r="C59" s="29">
        <v>500000</v>
      </c>
      <c r="D59" s="29">
        <v>1000000</v>
      </c>
      <c r="E59" s="29">
        <v>1000000</v>
      </c>
      <c r="F59" s="49"/>
      <c r="G59" s="49"/>
      <c r="H59" s="49"/>
      <c r="I59" s="49"/>
      <c r="J59" s="49"/>
      <c r="K59" s="49"/>
      <c r="L59" s="49"/>
      <c r="M59" s="49"/>
      <c r="N59" s="50"/>
      <c r="O59" s="50"/>
      <c r="P59" s="49"/>
      <c r="Q59" s="49"/>
      <c r="R59" s="64"/>
      <c r="S59" s="49"/>
      <c r="T59" s="50"/>
      <c r="U59" s="50"/>
      <c r="V59" s="50"/>
      <c r="W59" s="50"/>
      <c r="X59" s="50"/>
      <c r="Y59" s="50"/>
      <c r="Z59" s="50"/>
      <c r="AA59" s="50"/>
      <c r="AB59" s="65"/>
      <c r="AC59" s="65"/>
      <c r="AD59" s="65"/>
      <c r="AE59" s="65"/>
      <c r="AF59" s="65"/>
      <c r="AG59" s="65"/>
      <c r="AH59" s="65"/>
      <c r="AI59" s="65"/>
      <c r="AJ59" s="65"/>
      <c r="AK59" s="65"/>
      <c r="AL59" s="65"/>
      <c r="AM59" s="65"/>
      <c r="AN59" s="65"/>
      <c r="AO59" s="65"/>
      <c r="AP59" s="66"/>
      <c r="AQ59" s="65"/>
      <c r="AR59" s="65"/>
      <c r="AS59" s="65"/>
    </row>
    <row r="60" spans="1:45" s="80" customFormat="1" ht="12.75" customHeight="1">
      <c r="A60" s="52">
        <v>20190107</v>
      </c>
      <c r="B60" s="63" t="s">
        <v>525</v>
      </c>
      <c r="C60" s="29">
        <v>2500000</v>
      </c>
      <c r="D60" s="29"/>
      <c r="E60" s="29"/>
      <c r="F60" s="49"/>
      <c r="G60" s="49"/>
      <c r="H60" s="49"/>
      <c r="I60" s="49"/>
      <c r="J60" s="49"/>
      <c r="K60" s="49"/>
      <c r="L60" s="49"/>
      <c r="M60" s="49"/>
      <c r="N60" s="50"/>
      <c r="O60" s="50"/>
      <c r="P60" s="49"/>
      <c r="Q60" s="49"/>
      <c r="R60" s="64"/>
      <c r="S60" s="49"/>
      <c r="T60" s="50"/>
      <c r="U60" s="50"/>
      <c r="V60" s="50"/>
      <c r="W60" s="50"/>
      <c r="X60" s="50"/>
      <c r="Y60" s="50"/>
      <c r="Z60" s="50"/>
      <c r="AA60" s="50"/>
      <c r="AB60" s="65"/>
      <c r="AC60" s="65"/>
      <c r="AD60" s="65"/>
      <c r="AE60" s="65"/>
      <c r="AF60" s="65"/>
      <c r="AG60" s="65"/>
      <c r="AH60" s="65"/>
      <c r="AI60" s="65"/>
      <c r="AJ60" s="65"/>
      <c r="AK60" s="65"/>
      <c r="AL60" s="65"/>
      <c r="AM60" s="65"/>
      <c r="AN60" s="65"/>
      <c r="AO60" s="65"/>
      <c r="AP60" s="66"/>
      <c r="AQ60" s="65"/>
      <c r="AR60" s="65"/>
      <c r="AS60" s="65"/>
    </row>
    <row r="61" spans="1:45" s="80" customFormat="1" ht="12.75" customHeight="1">
      <c r="A61" s="52"/>
      <c r="B61" s="77" t="s">
        <v>412</v>
      </c>
      <c r="C61" s="28">
        <f>SUM(C62:C63)</f>
        <v>0</v>
      </c>
      <c r="D61" s="28">
        <f>SUM(D62:D63)</f>
        <v>0</v>
      </c>
      <c r="E61" s="28">
        <f>SUM(E62:E63)</f>
        <v>0</v>
      </c>
      <c r="F61" s="49"/>
      <c r="G61" s="49"/>
      <c r="H61" s="49"/>
      <c r="I61" s="49"/>
      <c r="J61" s="49"/>
      <c r="K61" s="49"/>
      <c r="L61" s="49"/>
      <c r="M61" s="49"/>
      <c r="N61" s="50"/>
      <c r="O61" s="50"/>
      <c r="P61" s="49"/>
      <c r="Q61" s="49"/>
      <c r="R61" s="64"/>
      <c r="S61" s="49"/>
      <c r="T61" s="50"/>
      <c r="U61" s="50"/>
      <c r="V61" s="50"/>
      <c r="W61" s="50"/>
      <c r="X61" s="50"/>
      <c r="Y61" s="50"/>
      <c r="Z61" s="50"/>
      <c r="AA61" s="50"/>
      <c r="AB61" s="65"/>
      <c r="AC61" s="65"/>
      <c r="AD61" s="65"/>
      <c r="AE61" s="65"/>
      <c r="AF61" s="65"/>
      <c r="AG61" s="65"/>
      <c r="AH61" s="65"/>
      <c r="AI61" s="65"/>
      <c r="AJ61" s="65"/>
      <c r="AK61" s="65"/>
      <c r="AL61" s="65"/>
      <c r="AM61" s="65"/>
      <c r="AN61" s="65"/>
      <c r="AO61" s="65"/>
      <c r="AP61" s="66"/>
      <c r="AQ61" s="65"/>
      <c r="AR61" s="65"/>
      <c r="AS61" s="65"/>
    </row>
    <row r="62" spans="1:45" s="80" customFormat="1" ht="12.75" customHeight="1">
      <c r="A62" s="107">
        <v>20182608</v>
      </c>
      <c r="B62" s="81" t="s">
        <v>410</v>
      </c>
      <c r="C62" s="14">
        <v>0</v>
      </c>
      <c r="D62" s="14">
        <v>0</v>
      </c>
      <c r="E62" s="14">
        <v>0</v>
      </c>
      <c r="F62" s="49"/>
      <c r="G62" s="49"/>
      <c r="H62" s="49"/>
      <c r="I62" s="49"/>
      <c r="J62" s="49"/>
      <c r="K62" s="49"/>
      <c r="L62" s="49"/>
      <c r="M62" s="49"/>
      <c r="N62" s="50"/>
      <c r="O62" s="50"/>
      <c r="P62" s="49"/>
      <c r="Q62" s="49"/>
      <c r="R62" s="64"/>
      <c r="S62" s="49"/>
      <c r="T62" s="50"/>
      <c r="U62" s="50"/>
      <c r="V62" s="50"/>
      <c r="W62" s="50"/>
      <c r="X62" s="50"/>
      <c r="Y62" s="50"/>
      <c r="Z62" s="50"/>
      <c r="AA62" s="50"/>
      <c r="AB62" s="65"/>
      <c r="AC62" s="65"/>
      <c r="AD62" s="65"/>
      <c r="AE62" s="65"/>
      <c r="AF62" s="65"/>
      <c r="AG62" s="65"/>
      <c r="AH62" s="65"/>
      <c r="AI62" s="65"/>
      <c r="AJ62" s="65"/>
      <c r="AK62" s="65"/>
      <c r="AL62" s="65"/>
      <c r="AM62" s="65"/>
      <c r="AN62" s="65"/>
      <c r="AO62" s="65"/>
      <c r="AP62" s="66"/>
      <c r="AQ62" s="65"/>
      <c r="AR62" s="65"/>
      <c r="AS62" s="65"/>
    </row>
    <row r="63" spans="1:45" s="80" customFormat="1" ht="12.75" customHeight="1">
      <c r="A63" s="107">
        <v>20182609</v>
      </c>
      <c r="B63" s="81" t="s">
        <v>411</v>
      </c>
      <c r="C63" s="14">
        <v>0</v>
      </c>
      <c r="D63" s="14">
        <v>0</v>
      </c>
      <c r="E63" s="14">
        <v>0</v>
      </c>
      <c r="F63" s="49"/>
      <c r="G63" s="49"/>
      <c r="H63" s="49"/>
      <c r="I63" s="49"/>
      <c r="J63" s="49"/>
      <c r="K63" s="49"/>
      <c r="L63" s="49"/>
      <c r="M63" s="49"/>
      <c r="N63" s="50"/>
      <c r="O63" s="50"/>
      <c r="P63" s="49"/>
      <c r="Q63" s="49"/>
      <c r="R63" s="64"/>
      <c r="S63" s="49"/>
      <c r="T63" s="50"/>
      <c r="U63" s="50"/>
      <c r="V63" s="50"/>
      <c r="W63" s="50"/>
      <c r="X63" s="50"/>
      <c r="Y63" s="50"/>
      <c r="Z63" s="50"/>
      <c r="AA63" s="50"/>
      <c r="AB63" s="65"/>
      <c r="AC63" s="65"/>
      <c r="AD63" s="65"/>
      <c r="AE63" s="65"/>
      <c r="AF63" s="65"/>
      <c r="AG63" s="65"/>
      <c r="AH63" s="65"/>
      <c r="AI63" s="65"/>
      <c r="AJ63" s="65"/>
      <c r="AK63" s="65"/>
      <c r="AL63" s="65"/>
      <c r="AM63" s="65"/>
      <c r="AN63" s="65"/>
      <c r="AO63" s="65"/>
      <c r="AP63" s="66"/>
      <c r="AQ63" s="65"/>
      <c r="AR63" s="65"/>
      <c r="AS63" s="65"/>
    </row>
    <row r="64" spans="1:45" s="68" customFormat="1" ht="12.75" customHeight="1">
      <c r="A64" s="52"/>
      <c r="B64" s="63"/>
      <c r="C64" s="49"/>
      <c r="D64" s="49"/>
      <c r="E64" s="49"/>
      <c r="F64" s="49"/>
      <c r="G64" s="49"/>
      <c r="H64" s="49"/>
      <c r="I64" s="49"/>
      <c r="J64" s="49"/>
      <c r="K64" s="49"/>
      <c r="L64" s="49"/>
      <c r="M64" s="49"/>
      <c r="N64" s="50"/>
      <c r="O64" s="50"/>
      <c r="P64" s="49"/>
      <c r="Q64" s="49"/>
      <c r="R64" s="64"/>
      <c r="S64" s="49"/>
      <c r="T64" s="50"/>
      <c r="U64" s="50"/>
      <c r="V64" s="50"/>
      <c r="W64" s="50"/>
      <c r="X64" s="50"/>
      <c r="Y64" s="50"/>
      <c r="Z64" s="50"/>
      <c r="AA64" s="50"/>
      <c r="AB64" s="65"/>
      <c r="AC64" s="65"/>
      <c r="AD64" s="65"/>
      <c r="AE64" s="65"/>
      <c r="AF64" s="65"/>
      <c r="AG64" s="65"/>
      <c r="AH64" s="65"/>
      <c r="AI64" s="65"/>
      <c r="AJ64" s="65"/>
      <c r="AK64" s="65"/>
      <c r="AL64" s="65"/>
      <c r="AM64" s="65"/>
      <c r="AN64" s="65"/>
      <c r="AO64" s="65"/>
      <c r="AP64" s="66"/>
      <c r="AQ64" s="65"/>
      <c r="AR64" s="65"/>
      <c r="AS64" s="65"/>
    </row>
    <row r="65" spans="2:5" ht="13.5" thickBot="1">
      <c r="B65" s="35" t="s">
        <v>14</v>
      </c>
      <c r="C65" s="36">
        <f>C5+C61</f>
        <v>200628520</v>
      </c>
      <c r="D65" s="36">
        <f>D5+D61</f>
        <v>226155430</v>
      </c>
      <c r="E65" s="36">
        <f>E5+E61</f>
        <v>247900000</v>
      </c>
    </row>
    <row r="66" ht="13.5" thickTop="1"/>
    <row r="67" spans="2:5" ht="12.75">
      <c r="B67" s="110" t="s">
        <v>15</v>
      </c>
      <c r="C67" s="110"/>
      <c r="D67" s="110"/>
      <c r="E67" s="31"/>
    </row>
    <row r="68" spans="1:5" s="33" customFormat="1" ht="45">
      <c r="A68" s="11"/>
      <c r="B68" s="20"/>
      <c r="C68" s="61" t="s">
        <v>420</v>
      </c>
      <c r="D68" s="61" t="s">
        <v>421</v>
      </c>
      <c r="E68" s="61" t="s">
        <v>422</v>
      </c>
    </row>
    <row r="69" spans="2:5" ht="12.75">
      <c r="B69" s="20" t="s">
        <v>16</v>
      </c>
      <c r="C69" s="28">
        <f>C70</f>
        <v>25000000</v>
      </c>
      <c r="D69" s="28">
        <f>D70</f>
        <v>26000000</v>
      </c>
      <c r="E69" s="28">
        <f>E70</f>
        <v>27000000</v>
      </c>
    </row>
    <row r="70" spans="1:5" ht="12.75">
      <c r="A70" s="11">
        <v>19930026</v>
      </c>
      <c r="B70" s="19" t="s">
        <v>137</v>
      </c>
      <c r="C70" s="37">
        <v>25000000</v>
      </c>
      <c r="D70" s="37">
        <v>26000000</v>
      </c>
      <c r="E70" s="37">
        <v>27000000</v>
      </c>
    </row>
    <row r="71" spans="2:5" ht="12.75">
      <c r="B71" s="20" t="s">
        <v>17</v>
      </c>
      <c r="C71" s="28">
        <f>C72</f>
        <v>6000000</v>
      </c>
      <c r="D71" s="28">
        <f>D72</f>
        <v>5000000</v>
      </c>
      <c r="E71" s="28">
        <f>E72</f>
        <v>5000000</v>
      </c>
    </row>
    <row r="72" spans="1:5" ht="12.75">
      <c r="A72" s="11">
        <v>19930002</v>
      </c>
      <c r="B72" s="19" t="s">
        <v>138</v>
      </c>
      <c r="C72" s="101">
        <v>6000000</v>
      </c>
      <c r="D72" s="101">
        <v>5000000</v>
      </c>
      <c r="E72" s="101">
        <v>5000000</v>
      </c>
    </row>
    <row r="73" spans="2:5" ht="12.75">
      <c r="B73" s="20" t="s">
        <v>18</v>
      </c>
      <c r="C73" s="28">
        <f>SUM(C74:C74)</f>
        <v>10000000</v>
      </c>
      <c r="D73" s="28">
        <f>SUM(D74:D74)</f>
        <v>10000000</v>
      </c>
      <c r="E73" s="28">
        <f>SUM(E74:E74)</f>
        <v>8500000</v>
      </c>
    </row>
    <row r="74" spans="1:5" ht="12.75">
      <c r="A74" s="11">
        <v>20070137</v>
      </c>
      <c r="B74" s="19" t="s">
        <v>139</v>
      </c>
      <c r="C74" s="37">
        <v>10000000</v>
      </c>
      <c r="D74" s="37">
        <v>10000000</v>
      </c>
      <c r="E74" s="37">
        <v>8500000</v>
      </c>
    </row>
    <row r="75" spans="2:5" ht="12.75">
      <c r="B75" s="20" t="s">
        <v>19</v>
      </c>
      <c r="C75" s="28">
        <f>C76</f>
        <v>1000000</v>
      </c>
      <c r="D75" s="28">
        <f>D76</f>
        <v>1000000</v>
      </c>
      <c r="E75" s="28">
        <f>E76</f>
        <v>1000000</v>
      </c>
    </row>
    <row r="76" spans="1:5" ht="12.75">
      <c r="A76" s="11">
        <v>19980218</v>
      </c>
      <c r="B76" s="19" t="s">
        <v>225</v>
      </c>
      <c r="C76" s="101">
        <v>1000000</v>
      </c>
      <c r="D76" s="101">
        <v>1000000</v>
      </c>
      <c r="E76" s="101">
        <v>1000000</v>
      </c>
    </row>
    <row r="77" spans="2:5" ht="12.75">
      <c r="B77" s="20" t="s">
        <v>11</v>
      </c>
      <c r="C77" s="28">
        <f>SUM(C78:C80)</f>
        <v>7000000</v>
      </c>
      <c r="D77" s="28">
        <f>SUM(D78:D80)</f>
        <v>8500000</v>
      </c>
      <c r="E77" s="28">
        <f>SUM(E78:E80)</f>
        <v>8500000</v>
      </c>
    </row>
    <row r="78" spans="1:5" ht="12.75">
      <c r="A78" s="11">
        <v>20042767</v>
      </c>
      <c r="B78" s="19" t="s">
        <v>226</v>
      </c>
      <c r="C78" s="14">
        <v>0</v>
      </c>
      <c r="D78" s="14">
        <v>1500000</v>
      </c>
      <c r="E78" s="14">
        <v>1500000</v>
      </c>
    </row>
    <row r="79" spans="1:5" ht="12.75">
      <c r="A79" s="11">
        <v>20140008</v>
      </c>
      <c r="B79" s="19" t="s">
        <v>253</v>
      </c>
      <c r="C79" s="14">
        <v>1000000</v>
      </c>
      <c r="D79" s="14">
        <v>1000000</v>
      </c>
      <c r="E79" s="14">
        <v>1000000</v>
      </c>
    </row>
    <row r="80" spans="1:5" ht="12.75">
      <c r="A80" s="11">
        <v>20190181</v>
      </c>
      <c r="B80" s="19" t="s">
        <v>495</v>
      </c>
      <c r="C80" s="14">
        <v>6000000</v>
      </c>
      <c r="D80" s="14">
        <v>6000000</v>
      </c>
      <c r="E80" s="14">
        <v>6000000</v>
      </c>
    </row>
    <row r="81" spans="2:5" ht="12.75">
      <c r="B81" s="20" t="s">
        <v>20</v>
      </c>
      <c r="C81" s="28">
        <f>SUM(C82)</f>
        <v>11000000</v>
      </c>
      <c r="D81" s="28">
        <f>SUM(D82)</f>
        <v>11000000</v>
      </c>
      <c r="E81" s="28">
        <f>SUM(E82)</f>
        <v>11000000</v>
      </c>
    </row>
    <row r="82" spans="1:5" ht="12.75">
      <c r="A82" s="11">
        <v>19940289</v>
      </c>
      <c r="B82" s="19" t="s">
        <v>227</v>
      </c>
      <c r="C82" s="37">
        <v>11000000</v>
      </c>
      <c r="D82" s="37">
        <v>11000000</v>
      </c>
      <c r="E82" s="37">
        <v>11000000</v>
      </c>
    </row>
    <row r="83" spans="2:5" ht="12.75">
      <c r="B83" s="20" t="s">
        <v>21</v>
      </c>
      <c r="C83" s="28">
        <f>SUM(C84)</f>
        <v>105000000</v>
      </c>
      <c r="D83" s="28">
        <f>SUM(D84)</f>
        <v>110000000</v>
      </c>
      <c r="E83" s="28">
        <f>SUM(E84)</f>
        <v>110000000</v>
      </c>
    </row>
    <row r="84" spans="1:5" ht="12.75">
      <c r="A84" s="11">
        <v>20050286</v>
      </c>
      <c r="B84" s="19" t="s">
        <v>228</v>
      </c>
      <c r="C84" s="37">
        <v>105000000</v>
      </c>
      <c r="D84" s="37">
        <v>110000000</v>
      </c>
      <c r="E84" s="37">
        <v>110000000</v>
      </c>
    </row>
    <row r="85" spans="2:5" ht="22.5">
      <c r="B85" s="20" t="s">
        <v>23</v>
      </c>
      <c r="C85" s="28">
        <f>C86</f>
        <v>3000000</v>
      </c>
      <c r="D85" s="28">
        <f>D86</f>
        <v>5000000</v>
      </c>
      <c r="E85" s="28">
        <f>E86</f>
        <v>4000000</v>
      </c>
    </row>
    <row r="86" spans="1:5" ht="12.75">
      <c r="A86" s="11">
        <v>20030379</v>
      </c>
      <c r="B86" s="19" t="s">
        <v>229</v>
      </c>
      <c r="C86" s="37">
        <v>3000000</v>
      </c>
      <c r="D86" s="37">
        <v>5000000</v>
      </c>
      <c r="E86" s="37">
        <v>4000000</v>
      </c>
    </row>
    <row r="87" spans="2:5" ht="12.75">
      <c r="B87" s="20" t="s">
        <v>25</v>
      </c>
      <c r="C87" s="28">
        <f>SUM(C88:C104)</f>
        <v>37750000</v>
      </c>
      <c r="D87" s="28">
        <f>SUM(D88:D104)</f>
        <v>44880000</v>
      </c>
      <c r="E87" s="28">
        <f>SUM(E88:E104)</f>
        <v>33000000</v>
      </c>
    </row>
    <row r="88" spans="1:5" ht="12.75">
      <c r="A88" s="11">
        <v>19940233</v>
      </c>
      <c r="B88" s="19" t="s">
        <v>304</v>
      </c>
      <c r="C88" s="29">
        <v>1000000</v>
      </c>
      <c r="D88" s="29">
        <v>1000000</v>
      </c>
      <c r="E88" s="29">
        <v>1000000</v>
      </c>
    </row>
    <row r="89" spans="1:5" ht="12.75">
      <c r="A89" s="46">
        <v>19980323</v>
      </c>
      <c r="B89" s="53" t="s">
        <v>509</v>
      </c>
      <c r="C89" s="29">
        <v>0</v>
      </c>
      <c r="D89" s="29">
        <v>6380000</v>
      </c>
      <c r="E89" s="29">
        <v>0</v>
      </c>
    </row>
    <row r="90" spans="1:5" ht="12.75">
      <c r="A90" s="11">
        <v>20020149</v>
      </c>
      <c r="B90" s="19" t="s">
        <v>239</v>
      </c>
      <c r="C90" s="29">
        <v>0</v>
      </c>
      <c r="D90" s="29">
        <v>3000000</v>
      </c>
      <c r="E90" s="29">
        <v>0</v>
      </c>
    </row>
    <row r="91" spans="1:5" ht="12.75">
      <c r="A91" s="11">
        <v>20030017</v>
      </c>
      <c r="B91" s="19" t="s">
        <v>233</v>
      </c>
      <c r="C91" s="29">
        <v>750000</v>
      </c>
      <c r="D91" s="29">
        <v>500000</v>
      </c>
      <c r="E91" s="29">
        <v>500000</v>
      </c>
    </row>
    <row r="92" spans="1:5" ht="12.75">
      <c r="A92" s="11">
        <v>20030475</v>
      </c>
      <c r="B92" s="19" t="s">
        <v>238</v>
      </c>
      <c r="C92" s="29">
        <v>2000000</v>
      </c>
      <c r="D92" s="29">
        <v>2000000</v>
      </c>
      <c r="E92" s="29">
        <v>2000000</v>
      </c>
    </row>
    <row r="93" spans="1:5" ht="12.75">
      <c r="A93" s="11">
        <v>20030609</v>
      </c>
      <c r="B93" s="19" t="s">
        <v>306</v>
      </c>
      <c r="C93" s="29">
        <v>1500000</v>
      </c>
      <c r="D93" s="29">
        <v>1500000</v>
      </c>
      <c r="E93" s="29">
        <v>1500000</v>
      </c>
    </row>
    <row r="94" spans="1:5" ht="12.75">
      <c r="A94" s="11">
        <v>20060237</v>
      </c>
      <c r="B94" s="19" t="s">
        <v>234</v>
      </c>
      <c r="C94" s="29">
        <v>6000000</v>
      </c>
      <c r="D94" s="29">
        <v>6000000</v>
      </c>
      <c r="E94" s="29">
        <v>6000000</v>
      </c>
    </row>
    <row r="95" spans="1:5" ht="12.75">
      <c r="A95" s="11">
        <v>20060241</v>
      </c>
      <c r="B95" s="19" t="s">
        <v>230</v>
      </c>
      <c r="C95" s="29">
        <v>1500000</v>
      </c>
      <c r="D95" s="29">
        <v>1500000</v>
      </c>
      <c r="E95" s="29">
        <v>1500000</v>
      </c>
    </row>
    <row r="96" spans="1:5" ht="12.75">
      <c r="A96" s="11">
        <v>20060286</v>
      </c>
      <c r="B96" s="19" t="s">
        <v>231</v>
      </c>
      <c r="C96" s="29">
        <v>1000000</v>
      </c>
      <c r="D96" s="29">
        <v>1000000</v>
      </c>
      <c r="E96" s="29">
        <v>1000000</v>
      </c>
    </row>
    <row r="97" spans="1:5" ht="12.75">
      <c r="A97" s="11">
        <v>20080078</v>
      </c>
      <c r="B97" s="19" t="s">
        <v>236</v>
      </c>
      <c r="C97" s="29">
        <v>6000000</v>
      </c>
      <c r="D97" s="29">
        <v>5000000</v>
      </c>
      <c r="E97" s="29">
        <v>5000000</v>
      </c>
    </row>
    <row r="98" spans="1:5" ht="12.75">
      <c r="A98" s="11">
        <v>20080079</v>
      </c>
      <c r="B98" s="19" t="s">
        <v>237</v>
      </c>
      <c r="C98" s="29">
        <v>1000000</v>
      </c>
      <c r="D98" s="29"/>
      <c r="E98" s="29"/>
    </row>
    <row r="99" spans="1:5" ht="12.75">
      <c r="A99" s="11">
        <v>20080080</v>
      </c>
      <c r="B99" s="19" t="s">
        <v>232</v>
      </c>
      <c r="C99" s="29">
        <v>8000000</v>
      </c>
      <c r="D99" s="29">
        <v>8500000</v>
      </c>
      <c r="E99" s="29">
        <v>8000000</v>
      </c>
    </row>
    <row r="100" spans="1:5" ht="12.75">
      <c r="A100" s="11">
        <v>20080081</v>
      </c>
      <c r="B100" s="19" t="s">
        <v>307</v>
      </c>
      <c r="C100" s="29">
        <v>500000</v>
      </c>
      <c r="D100" s="29">
        <v>500000</v>
      </c>
      <c r="E100" s="29">
        <v>500000</v>
      </c>
    </row>
    <row r="101" spans="1:5" ht="12.75">
      <c r="A101" s="11">
        <v>20090038</v>
      </c>
      <c r="B101" s="19" t="s">
        <v>235</v>
      </c>
      <c r="C101" s="29">
        <v>2000000</v>
      </c>
      <c r="D101" s="29">
        <v>2000000</v>
      </c>
      <c r="E101" s="29">
        <v>2000000</v>
      </c>
    </row>
    <row r="102" spans="1:5" ht="12.75">
      <c r="A102" s="11">
        <v>20140009</v>
      </c>
      <c r="B102" s="19" t="s">
        <v>252</v>
      </c>
      <c r="C102" s="29">
        <v>3000000</v>
      </c>
      <c r="D102" s="29">
        <v>3000000</v>
      </c>
      <c r="E102" s="29">
        <v>3000000</v>
      </c>
    </row>
    <row r="103" spans="1:5" ht="12.75">
      <c r="A103" s="11">
        <v>20170127</v>
      </c>
      <c r="B103" s="19" t="s">
        <v>311</v>
      </c>
      <c r="C103" s="29">
        <v>3000000</v>
      </c>
      <c r="D103" s="29">
        <v>3000000</v>
      </c>
      <c r="E103" s="29">
        <v>1000000</v>
      </c>
    </row>
    <row r="104" spans="1:5" ht="12.75">
      <c r="A104" s="11">
        <v>20170130</v>
      </c>
      <c r="B104" s="19" t="s">
        <v>310</v>
      </c>
      <c r="C104" s="29">
        <v>500000</v>
      </c>
      <c r="D104" s="29">
        <v>0</v>
      </c>
      <c r="E104" s="29">
        <v>0</v>
      </c>
    </row>
    <row r="105" spans="2:5" ht="12.75">
      <c r="B105" s="20" t="s">
        <v>130</v>
      </c>
      <c r="C105" s="28">
        <f>SUM(C106:C110)</f>
        <v>9350000</v>
      </c>
      <c r="D105" s="28">
        <f>SUM(D106:D110)</f>
        <v>9350000</v>
      </c>
      <c r="E105" s="28">
        <f>SUM(E106:E110)</f>
        <v>9350000</v>
      </c>
    </row>
    <row r="106" spans="1:5" ht="12.75">
      <c r="A106" s="11">
        <v>20070132</v>
      </c>
      <c r="B106" s="19" t="s">
        <v>384</v>
      </c>
      <c r="C106" s="14">
        <v>2000000</v>
      </c>
      <c r="D106" s="14">
        <v>2000000</v>
      </c>
      <c r="E106" s="14">
        <v>2000000</v>
      </c>
    </row>
    <row r="107" spans="1:5" ht="12.75">
      <c r="A107" s="11">
        <v>19940195</v>
      </c>
      <c r="B107" s="19" t="s">
        <v>240</v>
      </c>
      <c r="C107" s="14">
        <v>350000</v>
      </c>
      <c r="D107" s="14">
        <v>350000</v>
      </c>
      <c r="E107" s="14">
        <v>350000</v>
      </c>
    </row>
    <row r="108" spans="1:5" ht="12.75">
      <c r="A108" s="11">
        <v>19940376</v>
      </c>
      <c r="B108" s="19" t="s">
        <v>241</v>
      </c>
      <c r="C108" s="14">
        <v>2000000</v>
      </c>
      <c r="D108" s="14">
        <v>2000000</v>
      </c>
      <c r="E108" s="14">
        <v>2000000</v>
      </c>
    </row>
    <row r="109" spans="1:5" ht="12.75">
      <c r="A109" s="11">
        <v>19980220</v>
      </c>
      <c r="B109" s="19" t="s">
        <v>242</v>
      </c>
      <c r="C109" s="14">
        <v>3000000</v>
      </c>
      <c r="D109" s="14">
        <v>3000000</v>
      </c>
      <c r="E109" s="14">
        <v>3000000</v>
      </c>
    </row>
    <row r="110" spans="1:5" ht="12.75">
      <c r="A110" s="11">
        <v>20060019</v>
      </c>
      <c r="B110" s="19" t="s">
        <v>294</v>
      </c>
      <c r="C110" s="14">
        <v>2000000</v>
      </c>
      <c r="D110" s="14">
        <v>2000000</v>
      </c>
      <c r="E110" s="14">
        <v>2000000</v>
      </c>
    </row>
    <row r="111" spans="2:5" ht="12.75">
      <c r="B111" s="20" t="s">
        <v>30</v>
      </c>
      <c r="C111" s="28">
        <f>SUM(C112:C114)</f>
        <v>33000000</v>
      </c>
      <c r="D111" s="28">
        <f>SUM(D112:D114)</f>
        <v>38000000</v>
      </c>
      <c r="E111" s="28">
        <f>SUM(E112:E114)</f>
        <v>34000000</v>
      </c>
    </row>
    <row r="112" spans="1:5" ht="12.75">
      <c r="A112" s="11">
        <v>20140010</v>
      </c>
      <c r="B112" s="19" t="s">
        <v>254</v>
      </c>
      <c r="C112" s="14">
        <v>5000000</v>
      </c>
      <c r="D112" s="14">
        <v>10000000</v>
      </c>
      <c r="E112" s="14">
        <v>10000000</v>
      </c>
    </row>
    <row r="113" spans="1:5" ht="12.75">
      <c r="A113" s="11">
        <v>20170126</v>
      </c>
      <c r="B113" s="19" t="s">
        <v>305</v>
      </c>
      <c r="C113" s="14">
        <v>8000000</v>
      </c>
      <c r="D113" s="14">
        <v>8000000</v>
      </c>
      <c r="E113" s="14">
        <v>4000000</v>
      </c>
    </row>
    <row r="114" spans="1:5" ht="12.75">
      <c r="A114" s="11">
        <v>20170128</v>
      </c>
      <c r="B114" s="19" t="s">
        <v>308</v>
      </c>
      <c r="C114" s="14">
        <v>20000000</v>
      </c>
      <c r="D114" s="14">
        <v>20000000</v>
      </c>
      <c r="E114" s="14">
        <v>20000000</v>
      </c>
    </row>
    <row r="115" spans="2:5" ht="12.75">
      <c r="B115" s="20" t="s">
        <v>32</v>
      </c>
      <c r="C115" s="28">
        <f>SUM(C116:C117)</f>
        <v>6000000</v>
      </c>
      <c r="D115" s="28">
        <f>SUM(D116:D117)</f>
        <v>6000000</v>
      </c>
      <c r="E115" s="28">
        <f>SUM(E116:E117)</f>
        <v>6000000</v>
      </c>
    </row>
    <row r="116" spans="1:5" ht="12.75">
      <c r="A116" s="11">
        <v>19980319</v>
      </c>
      <c r="B116" s="19" t="s">
        <v>243</v>
      </c>
      <c r="C116" s="14">
        <v>4000000</v>
      </c>
      <c r="D116" s="14">
        <v>4000000</v>
      </c>
      <c r="E116" s="14">
        <v>4000000</v>
      </c>
    </row>
    <row r="117" spans="1:5" ht="12.75">
      <c r="A117" s="11">
        <v>19990144</v>
      </c>
      <c r="B117" s="19" t="s">
        <v>244</v>
      </c>
      <c r="C117" s="14">
        <v>2000000</v>
      </c>
      <c r="D117" s="14">
        <v>2000000</v>
      </c>
      <c r="E117" s="14">
        <v>2000000</v>
      </c>
    </row>
    <row r="118" spans="2:5" ht="12.75">
      <c r="B118" s="20" t="s">
        <v>131</v>
      </c>
      <c r="C118" s="28">
        <f>SUM(C119:C122)</f>
        <v>15441000</v>
      </c>
      <c r="D118" s="28">
        <f>SUM(D119:D122)</f>
        <v>8000000</v>
      </c>
      <c r="E118" s="28">
        <f>SUM(E119:E122)</f>
        <v>5000000</v>
      </c>
    </row>
    <row r="119" spans="1:5" ht="12.75">
      <c r="A119" s="11">
        <v>19930030</v>
      </c>
      <c r="B119" s="19" t="s">
        <v>246</v>
      </c>
      <c r="C119" s="29">
        <v>1500000</v>
      </c>
      <c r="D119" s="29">
        <v>1500000</v>
      </c>
      <c r="E119" s="29">
        <v>1500000</v>
      </c>
    </row>
    <row r="120" spans="1:5" ht="12.75">
      <c r="A120" s="11">
        <v>20043187</v>
      </c>
      <c r="B120" s="19" t="s">
        <v>245</v>
      </c>
      <c r="C120" s="29">
        <v>1500000</v>
      </c>
      <c r="D120" s="29">
        <v>1500000</v>
      </c>
      <c r="E120" s="29">
        <v>1500000</v>
      </c>
    </row>
    <row r="121" spans="1:5" ht="12.75">
      <c r="A121" s="11">
        <v>20162188</v>
      </c>
      <c r="B121" s="19" t="s">
        <v>298</v>
      </c>
      <c r="C121" s="29">
        <v>10000000</v>
      </c>
      <c r="D121" s="29">
        <v>5000000</v>
      </c>
      <c r="E121" s="29">
        <v>2000000</v>
      </c>
    </row>
    <row r="122" spans="1:5" ht="12.75">
      <c r="A122" s="11">
        <v>20182522</v>
      </c>
      <c r="B122" s="53" t="s">
        <v>409</v>
      </c>
      <c r="C122" s="29">
        <v>2441000</v>
      </c>
      <c r="D122" s="29">
        <v>0</v>
      </c>
      <c r="E122" s="29">
        <v>0</v>
      </c>
    </row>
    <row r="123" spans="2:5" ht="12.75">
      <c r="B123" s="20" t="s">
        <v>33</v>
      </c>
      <c r="C123" s="28">
        <f>SUM(C124:C125)</f>
        <v>12000000</v>
      </c>
      <c r="D123" s="28">
        <f>SUM(D124:D125)</f>
        <v>10000000</v>
      </c>
      <c r="E123" s="28">
        <f>SUM(E124:E125)</f>
        <v>7000000</v>
      </c>
    </row>
    <row r="124" spans="1:5" ht="12.75">
      <c r="A124" s="11">
        <v>19980253</v>
      </c>
      <c r="B124" s="19" t="s">
        <v>247</v>
      </c>
      <c r="C124" s="14">
        <v>2000000</v>
      </c>
      <c r="D124" s="14">
        <v>2000000</v>
      </c>
      <c r="E124" s="14">
        <v>2000000</v>
      </c>
    </row>
    <row r="125" spans="1:5" ht="22.5">
      <c r="A125" s="11">
        <v>20170129</v>
      </c>
      <c r="B125" s="53" t="s">
        <v>309</v>
      </c>
      <c r="C125" s="14">
        <v>10000000</v>
      </c>
      <c r="D125" s="14">
        <v>8000000</v>
      </c>
      <c r="E125" s="14">
        <v>5000000</v>
      </c>
    </row>
    <row r="126" spans="2:5" ht="12.75">
      <c r="B126" s="20" t="s">
        <v>22</v>
      </c>
      <c r="C126" s="28">
        <f>SUM(C127:C127)</f>
        <v>500000</v>
      </c>
      <c r="D126" s="28">
        <f>SUM(D127:D127)</f>
        <v>500000</v>
      </c>
      <c r="E126" s="28">
        <f>SUM(E127:E127)</f>
        <v>500000</v>
      </c>
    </row>
    <row r="127" spans="1:5" ht="12.75">
      <c r="A127" s="11">
        <v>20130051</v>
      </c>
      <c r="B127" s="19" t="s">
        <v>365</v>
      </c>
      <c r="C127" s="14">
        <v>500000</v>
      </c>
      <c r="D127" s="14">
        <v>500000</v>
      </c>
      <c r="E127" s="14">
        <v>500000</v>
      </c>
    </row>
    <row r="128" spans="2:5" ht="12.75">
      <c r="B128" s="20" t="s">
        <v>35</v>
      </c>
      <c r="C128" s="28">
        <f>SUM(C129:C131)</f>
        <v>9500000</v>
      </c>
      <c r="D128" s="28">
        <f>SUM(D129:D131)</f>
        <v>9500000</v>
      </c>
      <c r="E128" s="28">
        <f>SUM(E129:E131)</f>
        <v>7000000</v>
      </c>
    </row>
    <row r="129" spans="1:5" ht="12.75">
      <c r="A129" s="11">
        <v>20070246</v>
      </c>
      <c r="B129" s="19" t="s">
        <v>248</v>
      </c>
      <c r="C129" s="14">
        <v>7500000</v>
      </c>
      <c r="D129" s="14">
        <v>7500000</v>
      </c>
      <c r="E129" s="14">
        <v>5000000</v>
      </c>
    </row>
    <row r="130" spans="1:5" ht="12.75">
      <c r="A130" s="11">
        <v>20090079</v>
      </c>
      <c r="B130" s="19" t="s">
        <v>249</v>
      </c>
      <c r="C130" s="14">
        <v>1000000</v>
      </c>
      <c r="D130" s="14">
        <v>1000000</v>
      </c>
      <c r="E130" s="14">
        <v>1000000</v>
      </c>
    </row>
    <row r="131" spans="1:5" ht="12.75">
      <c r="A131" s="11">
        <v>20162191</v>
      </c>
      <c r="B131" s="19" t="s">
        <v>297</v>
      </c>
      <c r="C131" s="14">
        <v>1000000</v>
      </c>
      <c r="D131" s="14">
        <v>1000000</v>
      </c>
      <c r="E131" s="14">
        <v>1000000</v>
      </c>
    </row>
    <row r="132" spans="2:5" ht="12.75">
      <c r="B132" s="20" t="s">
        <v>43</v>
      </c>
      <c r="C132" s="28">
        <f>SUM(C133:C134)</f>
        <v>10300000</v>
      </c>
      <c r="D132" s="28">
        <f>SUM(D133:D134)</f>
        <v>10300000</v>
      </c>
      <c r="E132" s="28">
        <f>SUM(E133:E134)</f>
        <v>10300000</v>
      </c>
    </row>
    <row r="133" spans="1:5" ht="12.75">
      <c r="A133" s="11">
        <v>20050042</v>
      </c>
      <c r="B133" s="19" t="s">
        <v>250</v>
      </c>
      <c r="C133" s="14">
        <v>300000</v>
      </c>
      <c r="D133" s="14">
        <v>300000</v>
      </c>
      <c r="E133" s="14">
        <v>300000</v>
      </c>
    </row>
    <row r="134" spans="1:5" ht="12.75">
      <c r="A134" s="11">
        <v>20060020</v>
      </c>
      <c r="B134" s="19" t="s">
        <v>256</v>
      </c>
      <c r="C134" s="14">
        <v>10000000</v>
      </c>
      <c r="D134" s="14">
        <v>10000000</v>
      </c>
      <c r="E134" s="14">
        <v>10000000</v>
      </c>
    </row>
    <row r="135" spans="2:5" ht="12.75">
      <c r="B135" s="20" t="s">
        <v>134</v>
      </c>
      <c r="C135" s="28">
        <f>SUM(C136:C136)</f>
        <v>2000000</v>
      </c>
      <c r="D135" s="28">
        <f>SUM(D136:D136)</f>
        <v>2000000</v>
      </c>
      <c r="E135" s="28">
        <f>SUM(E136:E136)</f>
        <v>2000000</v>
      </c>
    </row>
    <row r="136" spans="1:5" ht="12.75">
      <c r="A136" s="11">
        <v>20070201</v>
      </c>
      <c r="B136" s="27" t="s">
        <v>251</v>
      </c>
      <c r="C136" s="14">
        <v>2000000</v>
      </c>
      <c r="D136" s="14">
        <v>2000000</v>
      </c>
      <c r="E136" s="14">
        <v>2000000</v>
      </c>
    </row>
    <row r="137" spans="2:5" ht="12.75">
      <c r="B137" s="20" t="s">
        <v>129</v>
      </c>
      <c r="C137" s="28">
        <f>SUM(C138)</f>
        <v>1000000</v>
      </c>
      <c r="D137" s="28">
        <f>SUM(D138)</f>
        <v>500000</v>
      </c>
      <c r="E137" s="28">
        <f>SUM(E138)</f>
        <v>500000</v>
      </c>
    </row>
    <row r="138" spans="1:5" ht="12.75">
      <c r="A138" s="46">
        <v>20190106</v>
      </c>
      <c r="B138" s="53" t="s">
        <v>508</v>
      </c>
      <c r="C138" s="14">
        <v>1000000</v>
      </c>
      <c r="D138" s="14">
        <v>500000</v>
      </c>
      <c r="E138" s="14">
        <v>500000</v>
      </c>
    </row>
    <row r="139" spans="2:5" ht="12.75">
      <c r="B139" s="20" t="s">
        <v>45</v>
      </c>
      <c r="C139" s="28">
        <f>SUM(C140:C154)</f>
        <v>177227419.5652174</v>
      </c>
      <c r="D139" s="28">
        <f>SUM(D140:D154)</f>
        <v>170818380</v>
      </c>
      <c r="E139" s="28">
        <f>SUM(E140:E154)</f>
        <v>186949120</v>
      </c>
    </row>
    <row r="140" spans="1:5" ht="12.75">
      <c r="A140" s="46">
        <v>20060229</v>
      </c>
      <c r="B140" s="13" t="s">
        <v>377</v>
      </c>
      <c r="C140" s="29">
        <v>27400000</v>
      </c>
      <c r="D140" s="29">
        <v>16800000</v>
      </c>
      <c r="E140" s="29">
        <v>99000000</v>
      </c>
    </row>
    <row r="141" spans="1:5" ht="12.75">
      <c r="A141" s="46">
        <v>20060232</v>
      </c>
      <c r="B141" s="13" t="s">
        <v>378</v>
      </c>
      <c r="C141" s="29">
        <v>3000000</v>
      </c>
      <c r="D141" s="29">
        <v>0</v>
      </c>
      <c r="E141" s="29">
        <v>33750000</v>
      </c>
    </row>
    <row r="142" spans="1:5" ht="12.75">
      <c r="A142" s="46">
        <v>20060234</v>
      </c>
      <c r="B142" s="13" t="s">
        <v>379</v>
      </c>
      <c r="C142" s="29">
        <v>0</v>
      </c>
      <c r="D142" s="29">
        <v>2000000</v>
      </c>
      <c r="E142" s="29">
        <v>0</v>
      </c>
    </row>
    <row r="143" spans="1:5" ht="12.75">
      <c r="A143" s="11">
        <v>20070244</v>
      </c>
      <c r="B143" s="19" t="s">
        <v>277</v>
      </c>
      <c r="C143" s="29">
        <v>75000000</v>
      </c>
      <c r="D143" s="29">
        <v>105000000</v>
      </c>
      <c r="E143" s="29">
        <v>0</v>
      </c>
    </row>
    <row r="144" spans="1:5" ht="12.75">
      <c r="A144" s="46">
        <v>20190048</v>
      </c>
      <c r="B144" s="13" t="s">
        <v>424</v>
      </c>
      <c r="C144" s="29">
        <v>1020250</v>
      </c>
      <c r="D144" s="29">
        <v>0</v>
      </c>
      <c r="E144" s="29">
        <v>0</v>
      </c>
    </row>
    <row r="145" spans="1:5" ht="12.75">
      <c r="A145" s="46">
        <v>20190049</v>
      </c>
      <c r="B145" s="13" t="s">
        <v>425</v>
      </c>
      <c r="C145" s="29">
        <v>1020250</v>
      </c>
      <c r="D145" s="29">
        <v>0</v>
      </c>
      <c r="E145" s="29">
        <v>0</v>
      </c>
    </row>
    <row r="146" spans="1:5" ht="12.75">
      <c r="A146" s="46">
        <v>20190050</v>
      </c>
      <c r="B146" s="13" t="s">
        <v>426</v>
      </c>
      <c r="C146" s="29">
        <v>836520</v>
      </c>
      <c r="D146" s="29">
        <v>0</v>
      </c>
      <c r="E146" s="29">
        <v>0</v>
      </c>
    </row>
    <row r="147" spans="1:5" ht="12.75">
      <c r="A147" s="46">
        <v>20190051</v>
      </c>
      <c r="B147" s="13" t="s">
        <v>427</v>
      </c>
      <c r="C147" s="29">
        <v>836520</v>
      </c>
      <c r="D147" s="29">
        <v>0</v>
      </c>
      <c r="E147" s="29">
        <v>0</v>
      </c>
    </row>
    <row r="148" spans="1:5" ht="12.75">
      <c r="A148" s="46">
        <v>20190052</v>
      </c>
      <c r="B148" s="13" t="s">
        <v>428</v>
      </c>
      <c r="C148" s="29">
        <v>10000000</v>
      </c>
      <c r="D148" s="29">
        <v>0</v>
      </c>
      <c r="E148" s="29">
        <v>0</v>
      </c>
    </row>
    <row r="149" spans="1:5" ht="12.75">
      <c r="A149" s="46">
        <v>20190053</v>
      </c>
      <c r="B149" s="13" t="s">
        <v>429</v>
      </c>
      <c r="C149" s="29">
        <v>16500000</v>
      </c>
      <c r="D149" s="29">
        <v>1500000</v>
      </c>
      <c r="E149" s="29">
        <v>0</v>
      </c>
    </row>
    <row r="150" spans="1:5" ht="12.75">
      <c r="A150" s="46">
        <v>20190054</v>
      </c>
      <c r="B150" s="13" t="s">
        <v>430</v>
      </c>
      <c r="C150" s="29">
        <v>15000000</v>
      </c>
      <c r="D150" s="29">
        <v>20000000</v>
      </c>
      <c r="E150" s="29">
        <v>15000000</v>
      </c>
    </row>
    <row r="151" spans="1:5" ht="12.75">
      <c r="A151" s="46">
        <v>20190069</v>
      </c>
      <c r="B151" s="13" t="s">
        <v>431</v>
      </c>
      <c r="C151" s="29">
        <v>3320869.5652173916</v>
      </c>
      <c r="D151" s="29">
        <v>3020870</v>
      </c>
      <c r="E151" s="29">
        <v>0</v>
      </c>
    </row>
    <row r="152" spans="1:5" ht="12.75">
      <c r="A152" s="46">
        <v>20190075</v>
      </c>
      <c r="B152" s="13" t="s">
        <v>432</v>
      </c>
      <c r="C152" s="29">
        <v>500000</v>
      </c>
      <c r="D152" s="29">
        <v>0</v>
      </c>
      <c r="E152" s="29">
        <v>0</v>
      </c>
    </row>
    <row r="153" spans="1:5" ht="12.75">
      <c r="A153" s="46">
        <v>20190175</v>
      </c>
      <c r="B153" s="13" t="s">
        <v>433</v>
      </c>
      <c r="C153" s="29">
        <v>1293010</v>
      </c>
      <c r="D153" s="29">
        <v>22497510</v>
      </c>
      <c r="E153" s="29">
        <v>39199120</v>
      </c>
    </row>
    <row r="154" spans="1:5" ht="22.5">
      <c r="A154" s="46">
        <v>20190177</v>
      </c>
      <c r="B154" s="53" t="s">
        <v>434</v>
      </c>
      <c r="C154" s="29">
        <v>21500000</v>
      </c>
      <c r="D154" s="29">
        <v>0</v>
      </c>
      <c r="E154" s="29">
        <v>0</v>
      </c>
    </row>
    <row r="155" spans="2:5" ht="13.5" thickBot="1">
      <c r="B155" s="35" t="s">
        <v>14</v>
      </c>
      <c r="C155" s="16">
        <f>+C139+C132+C128+C123+C115+C111+C87+C85+C83+C81+C77+C75+C73+C71+C69+C105+C118+C126+C137+C135</f>
        <v>482068419.5652174</v>
      </c>
      <c r="D155" s="16">
        <f>+D139+D132+D128+D123+D115+D111+D87+D85+D83+D81+D77+D75+D73+D71+D69+D105+D118+D126+D137+D135</f>
        <v>486348380</v>
      </c>
      <c r="E155" s="16">
        <f>+E139+E132+E128+E123+E115+E111+E87+E85+E83+E81+E77+E75+E73+E71+E69+E105+E118+E126+E137+E135</f>
        <v>476599120</v>
      </c>
    </row>
    <row r="156" ht="13.5" thickTop="1"/>
    <row r="157" spans="2:5" ht="12.75">
      <c r="B157" s="110" t="s">
        <v>47</v>
      </c>
      <c r="C157" s="110"/>
      <c r="D157" s="110"/>
      <c r="E157" s="10"/>
    </row>
    <row r="158" spans="1:5" s="33" customFormat="1" ht="45">
      <c r="A158" s="11"/>
      <c r="B158" s="20"/>
      <c r="C158" s="61" t="s">
        <v>420</v>
      </c>
      <c r="D158" s="61" t="s">
        <v>421</v>
      </c>
      <c r="E158" s="61" t="s">
        <v>422</v>
      </c>
    </row>
    <row r="159" spans="2:5" ht="12.75">
      <c r="B159" s="38"/>
      <c r="C159" s="39"/>
      <c r="D159" s="39"/>
      <c r="E159" s="39"/>
    </row>
    <row r="160" spans="2:5" ht="12.75">
      <c r="B160" s="20" t="s">
        <v>11</v>
      </c>
      <c r="C160" s="24">
        <f>SUM(C161)</f>
        <v>1000000</v>
      </c>
      <c r="D160" s="24">
        <f>SUM(D161)</f>
        <v>1000000</v>
      </c>
      <c r="E160" s="24">
        <f>SUM(E161)</f>
        <v>1000000</v>
      </c>
    </row>
    <row r="161" spans="1:5" ht="12.75">
      <c r="A161" s="11">
        <v>20042918</v>
      </c>
      <c r="B161" s="26" t="s">
        <v>275</v>
      </c>
      <c r="C161" s="40">
        <v>1000000</v>
      </c>
      <c r="D161" s="40">
        <v>1000000</v>
      </c>
      <c r="E161" s="40">
        <v>1000000</v>
      </c>
    </row>
    <row r="162" spans="2:5" ht="12.75">
      <c r="B162" s="20" t="s">
        <v>48</v>
      </c>
      <c r="C162" s="24">
        <f>SUM(C163:C164)</f>
        <v>10000000</v>
      </c>
      <c r="D162" s="24">
        <f>SUM(D163:D164)</f>
        <v>10000000</v>
      </c>
      <c r="E162" s="24">
        <f>SUM(E163:E164)</f>
        <v>10000000</v>
      </c>
    </row>
    <row r="163" spans="1:5" ht="12.75">
      <c r="A163" s="11">
        <v>20050248</v>
      </c>
      <c r="B163" s="19" t="s">
        <v>224</v>
      </c>
      <c r="C163" s="29">
        <v>10000000</v>
      </c>
      <c r="D163" s="29">
        <v>10000000</v>
      </c>
      <c r="E163" s="29">
        <v>10000000</v>
      </c>
    </row>
    <row r="164" spans="1:5" ht="22.5">
      <c r="A164" s="11">
        <v>20182423</v>
      </c>
      <c r="B164" s="19" t="s">
        <v>373</v>
      </c>
      <c r="C164" s="29">
        <v>0</v>
      </c>
      <c r="D164" s="29">
        <v>0</v>
      </c>
      <c r="E164" s="29">
        <v>0</v>
      </c>
    </row>
    <row r="165" spans="2:5" ht="22.5">
      <c r="B165" s="20" t="s">
        <v>49</v>
      </c>
      <c r="C165" s="24">
        <f>SUM(C166:C167)</f>
        <v>2500000</v>
      </c>
      <c r="D165" s="24">
        <f>SUM(D166:D167)</f>
        <v>18000000</v>
      </c>
      <c r="E165" s="24">
        <f>SUM(E166:E167)</f>
        <v>16000000</v>
      </c>
    </row>
    <row r="166" spans="1:5" ht="12.75">
      <c r="A166" s="11">
        <v>20030672</v>
      </c>
      <c r="B166" s="19" t="s">
        <v>376</v>
      </c>
      <c r="C166" s="29">
        <v>2500000</v>
      </c>
      <c r="D166" s="29">
        <v>3000000</v>
      </c>
      <c r="E166" s="29">
        <v>1000000</v>
      </c>
    </row>
    <row r="167" spans="1:5" ht="12.75">
      <c r="A167" s="11">
        <v>19930112</v>
      </c>
      <c r="B167" s="19" t="s">
        <v>223</v>
      </c>
      <c r="C167" s="29">
        <v>0</v>
      </c>
      <c r="D167" s="29">
        <v>15000000</v>
      </c>
      <c r="E167" s="29">
        <v>15000000</v>
      </c>
    </row>
    <row r="168" spans="2:5" ht="22.5">
      <c r="B168" s="20" t="s">
        <v>50</v>
      </c>
      <c r="C168" s="24">
        <f>SUM(C169:C170)</f>
        <v>33500000</v>
      </c>
      <c r="D168" s="24">
        <f>SUM(D169:D170)</f>
        <v>15500000</v>
      </c>
      <c r="E168" s="24">
        <f>SUM(E169:E170)</f>
        <v>15500000</v>
      </c>
    </row>
    <row r="169" spans="1:5" ht="12.75">
      <c r="A169" s="11">
        <v>19940098</v>
      </c>
      <c r="B169" s="19" t="s">
        <v>220</v>
      </c>
      <c r="C169" s="29">
        <v>30000000</v>
      </c>
      <c r="D169" s="29">
        <v>15000000</v>
      </c>
      <c r="E169" s="29">
        <v>15000000</v>
      </c>
    </row>
    <row r="170" spans="1:5" ht="12.75">
      <c r="A170" s="11">
        <v>20080136</v>
      </c>
      <c r="B170" s="26" t="s">
        <v>576</v>
      </c>
      <c r="C170" s="29">
        <v>3500000</v>
      </c>
      <c r="D170" s="29">
        <v>500000</v>
      </c>
      <c r="E170" s="29">
        <v>500000</v>
      </c>
    </row>
    <row r="171" spans="2:5" ht="22.5">
      <c r="B171" s="20" t="s">
        <v>54</v>
      </c>
      <c r="C171" s="24">
        <f>SUM(C172:C173)</f>
        <v>19000000</v>
      </c>
      <c r="D171" s="24">
        <f>SUM(D172:D173)</f>
        <v>12000000</v>
      </c>
      <c r="E171" s="24">
        <f>SUM(E172:E173)</f>
        <v>500000</v>
      </c>
    </row>
    <row r="172" spans="1:5" ht="12.75">
      <c r="A172" s="11">
        <v>20070143</v>
      </c>
      <c r="B172" s="19" t="s">
        <v>221</v>
      </c>
      <c r="C172" s="29">
        <v>18000000</v>
      </c>
      <c r="D172" s="29">
        <v>12000000</v>
      </c>
      <c r="E172" s="29">
        <v>500000</v>
      </c>
    </row>
    <row r="173" spans="1:5" ht="12.75">
      <c r="A173" s="11">
        <v>20030034</v>
      </c>
      <c r="B173" s="19" t="s">
        <v>222</v>
      </c>
      <c r="C173" s="29">
        <v>1000000</v>
      </c>
      <c r="D173" s="29">
        <v>0</v>
      </c>
      <c r="E173" s="29">
        <v>0</v>
      </c>
    </row>
    <row r="174" spans="2:5" ht="22.5">
      <c r="B174" s="20" t="s">
        <v>56</v>
      </c>
      <c r="C174" s="24">
        <f>SUM(C175:C191)</f>
        <v>114400000</v>
      </c>
      <c r="D174" s="24">
        <f>SUM(D175:D191)</f>
        <v>116500000</v>
      </c>
      <c r="E174" s="24">
        <f>SUM(E175:E191)</f>
        <v>58000000</v>
      </c>
    </row>
    <row r="175" spans="1:5" ht="12.75">
      <c r="A175" s="11">
        <v>20060106</v>
      </c>
      <c r="B175" s="19" t="s">
        <v>214</v>
      </c>
      <c r="C175" s="29">
        <v>16000000</v>
      </c>
      <c r="D175" s="29">
        <v>20000000</v>
      </c>
      <c r="E175" s="29">
        <v>20000000</v>
      </c>
    </row>
    <row r="176" spans="1:5" ht="12.75">
      <c r="A176" s="11">
        <v>19960525</v>
      </c>
      <c r="B176" s="19" t="s">
        <v>213</v>
      </c>
      <c r="C176" s="29">
        <v>500000</v>
      </c>
      <c r="D176" s="29">
        <v>0</v>
      </c>
      <c r="E176" s="29">
        <v>0</v>
      </c>
    </row>
    <row r="177" spans="1:5" ht="12.75">
      <c r="A177" s="11">
        <v>19980348</v>
      </c>
      <c r="B177" s="19" t="s">
        <v>215</v>
      </c>
      <c r="C177" s="29">
        <v>0</v>
      </c>
      <c r="D177" s="29">
        <v>5000000</v>
      </c>
      <c r="E177" s="29">
        <v>500000</v>
      </c>
    </row>
    <row r="178" spans="1:5" ht="12.75">
      <c r="A178" s="11">
        <v>20030030</v>
      </c>
      <c r="B178" s="19" t="s">
        <v>216</v>
      </c>
      <c r="C178" s="29">
        <v>0</v>
      </c>
      <c r="D178" s="29">
        <v>500000</v>
      </c>
      <c r="E178" s="29">
        <v>500000</v>
      </c>
    </row>
    <row r="179" spans="1:5" ht="12.75">
      <c r="A179" s="11">
        <v>20030407</v>
      </c>
      <c r="B179" s="19" t="s">
        <v>151</v>
      </c>
      <c r="C179" s="29">
        <v>600000</v>
      </c>
      <c r="D179" s="29">
        <v>500000</v>
      </c>
      <c r="E179" s="29">
        <v>500000</v>
      </c>
    </row>
    <row r="180" spans="1:5" ht="12.75">
      <c r="A180" s="11">
        <v>20050064</v>
      </c>
      <c r="B180" s="19" t="s">
        <v>219</v>
      </c>
      <c r="C180" s="29">
        <v>2000000</v>
      </c>
      <c r="D180" s="29">
        <v>500000</v>
      </c>
      <c r="E180" s="29">
        <v>500000</v>
      </c>
    </row>
    <row r="181" spans="1:5" ht="12.75">
      <c r="A181" s="11">
        <v>20050105</v>
      </c>
      <c r="B181" s="19" t="s">
        <v>217</v>
      </c>
      <c r="C181" s="29">
        <v>1000000</v>
      </c>
      <c r="D181" s="29">
        <v>1000000</v>
      </c>
      <c r="E181" s="29">
        <v>1000000</v>
      </c>
    </row>
    <row r="182" spans="1:5" ht="12.75">
      <c r="A182" s="11">
        <v>20060103</v>
      </c>
      <c r="B182" s="19" t="s">
        <v>218</v>
      </c>
      <c r="C182" s="29">
        <v>1000000</v>
      </c>
      <c r="D182" s="29">
        <v>1000000</v>
      </c>
      <c r="E182" s="29">
        <v>1000000</v>
      </c>
    </row>
    <row r="183" spans="1:5" ht="12.75">
      <c r="A183" s="11">
        <v>20060107</v>
      </c>
      <c r="B183" s="55" t="s">
        <v>296</v>
      </c>
      <c r="C183" s="29">
        <v>2000000</v>
      </c>
      <c r="D183" s="29">
        <v>0</v>
      </c>
      <c r="E183" s="29">
        <v>0</v>
      </c>
    </row>
    <row r="184" spans="1:5" ht="12.75">
      <c r="A184" s="11">
        <v>20060177</v>
      </c>
      <c r="B184" s="19" t="s">
        <v>578</v>
      </c>
      <c r="C184" s="29">
        <v>1000000</v>
      </c>
      <c r="D184" s="29">
        <v>0</v>
      </c>
      <c r="E184" s="29">
        <v>0</v>
      </c>
    </row>
    <row r="185" spans="1:5" ht="12.75">
      <c r="A185" s="11">
        <v>20110054</v>
      </c>
      <c r="B185" s="19" t="s">
        <v>272</v>
      </c>
      <c r="C185" s="29">
        <v>500000</v>
      </c>
      <c r="D185" s="29">
        <v>0</v>
      </c>
      <c r="E185" s="29">
        <v>0</v>
      </c>
    </row>
    <row r="186" spans="1:5" ht="12.75">
      <c r="A186" s="11">
        <v>20110056</v>
      </c>
      <c r="B186" s="19" t="s">
        <v>273</v>
      </c>
      <c r="C186" s="29">
        <v>27500000</v>
      </c>
      <c r="D186" s="29">
        <v>10000000</v>
      </c>
      <c r="E186" s="29">
        <v>10000000</v>
      </c>
    </row>
    <row r="187" spans="1:5" ht="12.75">
      <c r="A187" s="11">
        <v>20110066</v>
      </c>
      <c r="B187" s="19" t="s">
        <v>274</v>
      </c>
      <c r="C187" s="29">
        <v>10000000</v>
      </c>
      <c r="D187" s="29">
        <v>10000000</v>
      </c>
      <c r="E187" s="29">
        <v>2000000</v>
      </c>
    </row>
    <row r="188" spans="1:5" ht="12.75">
      <c r="A188" s="11">
        <v>20182411</v>
      </c>
      <c r="B188" s="19" t="s">
        <v>579</v>
      </c>
      <c r="C188" s="29">
        <v>40000000</v>
      </c>
      <c r="D188" s="29">
        <v>15000000</v>
      </c>
      <c r="E188" s="29">
        <v>22000000</v>
      </c>
    </row>
    <row r="189" spans="1:5" ht="12.75">
      <c r="A189" s="11">
        <v>20182418</v>
      </c>
      <c r="B189" s="19" t="s">
        <v>577</v>
      </c>
      <c r="C189" s="29">
        <v>2300000</v>
      </c>
      <c r="D189" s="29">
        <v>3000000</v>
      </c>
      <c r="E189" s="29">
        <v>0</v>
      </c>
    </row>
    <row r="190" spans="1:5" ht="12.75">
      <c r="A190" s="11">
        <v>20182425</v>
      </c>
      <c r="B190" s="19" t="s">
        <v>372</v>
      </c>
      <c r="C190" s="29">
        <v>10000000</v>
      </c>
      <c r="D190" s="29">
        <v>0</v>
      </c>
      <c r="E190" s="29">
        <v>0</v>
      </c>
    </row>
    <row r="191" spans="1:5" ht="12.75">
      <c r="A191" s="11">
        <v>20182428</v>
      </c>
      <c r="B191" s="19" t="s">
        <v>374</v>
      </c>
      <c r="C191" s="29">
        <v>0</v>
      </c>
      <c r="D191" s="29">
        <v>50000000</v>
      </c>
      <c r="E191" s="29">
        <v>0</v>
      </c>
    </row>
    <row r="192" spans="2:5" ht="22.5">
      <c r="B192" s="20" t="s">
        <v>65</v>
      </c>
      <c r="C192" s="24">
        <f>SUM(C193:C193)</f>
        <v>10000000</v>
      </c>
      <c r="D192" s="24">
        <f>SUM(D193:D193)</f>
        <v>10000000</v>
      </c>
      <c r="E192" s="24">
        <f>SUM(E193:E193)</f>
        <v>10000000</v>
      </c>
    </row>
    <row r="193" spans="1:5" ht="12.75">
      <c r="A193" s="11">
        <v>20060178</v>
      </c>
      <c r="B193" s="19" t="s">
        <v>375</v>
      </c>
      <c r="C193" s="29">
        <v>10000000</v>
      </c>
      <c r="D193" s="29">
        <v>10000000</v>
      </c>
      <c r="E193" s="29">
        <v>10000000</v>
      </c>
    </row>
    <row r="194" spans="2:5" ht="22.5">
      <c r="B194" s="20" t="s">
        <v>66</v>
      </c>
      <c r="C194" s="24">
        <f>SUM(C195:C195)</f>
        <v>1000000</v>
      </c>
      <c r="D194" s="24">
        <f>SUM(D195:D196)</f>
        <v>1000000</v>
      </c>
      <c r="E194" s="24">
        <f>SUM(E195:E196)</f>
        <v>6000000</v>
      </c>
    </row>
    <row r="195" spans="1:5" ht="12.75">
      <c r="A195" s="11">
        <v>20030167</v>
      </c>
      <c r="B195" s="19" t="s">
        <v>212</v>
      </c>
      <c r="C195" s="29">
        <v>1000000</v>
      </c>
      <c r="D195" s="29">
        <v>1000000</v>
      </c>
      <c r="E195" s="29">
        <v>1000000</v>
      </c>
    </row>
    <row r="196" spans="1:5" ht="12.75">
      <c r="A196" s="11">
        <v>20182540</v>
      </c>
      <c r="B196" s="76" t="s">
        <v>400</v>
      </c>
      <c r="C196" s="29">
        <v>0</v>
      </c>
      <c r="D196" s="29">
        <v>0</v>
      </c>
      <c r="E196" s="29">
        <v>5000000</v>
      </c>
    </row>
    <row r="197" spans="2:5" ht="22.5">
      <c r="B197" s="20" t="s">
        <v>67</v>
      </c>
      <c r="C197" s="24">
        <f>SUM(C198:C201)</f>
        <v>16500000</v>
      </c>
      <c r="D197" s="24">
        <f>SUM(D198:D201)</f>
        <v>52500000</v>
      </c>
      <c r="E197" s="24">
        <f>SUM(E198:E201)</f>
        <v>52500000</v>
      </c>
    </row>
    <row r="198" spans="1:5" ht="12.75">
      <c r="A198" s="89">
        <v>20070147</v>
      </c>
      <c r="B198" s="19" t="s">
        <v>209</v>
      </c>
      <c r="C198" s="90">
        <v>10000000</v>
      </c>
      <c r="D198" s="90">
        <v>50000000</v>
      </c>
      <c r="E198" s="90">
        <v>50000000</v>
      </c>
    </row>
    <row r="199" spans="1:5" ht="12.75">
      <c r="A199" s="89">
        <v>19990130</v>
      </c>
      <c r="B199" s="21" t="s">
        <v>210</v>
      </c>
      <c r="C199" s="90">
        <v>2000000</v>
      </c>
      <c r="D199" s="90">
        <v>2000000</v>
      </c>
      <c r="E199" s="90">
        <v>2000000</v>
      </c>
    </row>
    <row r="200" spans="1:5" ht="12.75">
      <c r="A200" s="89">
        <v>20050088</v>
      </c>
      <c r="B200" s="19" t="s">
        <v>366</v>
      </c>
      <c r="C200" s="90">
        <v>4000000</v>
      </c>
      <c r="D200" s="90">
        <v>0</v>
      </c>
      <c r="E200" s="90">
        <v>0</v>
      </c>
    </row>
    <row r="201" spans="1:5" ht="12.75">
      <c r="A201" s="89">
        <v>20070153</v>
      </c>
      <c r="B201" s="19" t="s">
        <v>211</v>
      </c>
      <c r="C201" s="90">
        <v>500000</v>
      </c>
      <c r="D201" s="90">
        <v>500000</v>
      </c>
      <c r="E201" s="90">
        <v>500000</v>
      </c>
    </row>
    <row r="202" spans="1:5" ht="22.5">
      <c r="A202" s="89"/>
      <c r="B202" s="20" t="s">
        <v>69</v>
      </c>
      <c r="C202" s="24">
        <f>SUM(C203:C212)</f>
        <v>94150000</v>
      </c>
      <c r="D202" s="24">
        <f>SUM(D203:D212)</f>
        <v>79000000</v>
      </c>
      <c r="E202" s="24">
        <f>SUM(E203:E212)</f>
        <v>75000000</v>
      </c>
    </row>
    <row r="203" spans="1:5" ht="12.75">
      <c r="A203" s="89">
        <v>20050250</v>
      </c>
      <c r="B203" s="19" t="s">
        <v>203</v>
      </c>
      <c r="C203" s="90">
        <v>500000</v>
      </c>
      <c r="D203" s="90">
        <v>500000</v>
      </c>
      <c r="E203" s="90">
        <v>500000</v>
      </c>
    </row>
    <row r="204" spans="1:5" ht="12.75">
      <c r="A204" s="11">
        <v>20030182</v>
      </c>
      <c r="B204" s="19" t="s">
        <v>207</v>
      </c>
      <c r="C204" s="29">
        <v>1500000</v>
      </c>
      <c r="D204" s="29">
        <v>500000</v>
      </c>
      <c r="E204" s="29">
        <v>500000</v>
      </c>
    </row>
    <row r="205" spans="1:5" ht="12.75">
      <c r="A205" s="11">
        <v>20030405</v>
      </c>
      <c r="B205" s="19" t="s">
        <v>208</v>
      </c>
      <c r="C205" s="29">
        <v>0</v>
      </c>
      <c r="D205" s="29">
        <v>500000</v>
      </c>
      <c r="E205" s="29">
        <v>500000</v>
      </c>
    </row>
    <row r="206" spans="2:5" ht="12.75">
      <c r="B206" s="19" t="s">
        <v>580</v>
      </c>
      <c r="C206" s="29">
        <v>150000</v>
      </c>
      <c r="D206" s="29">
        <v>0</v>
      </c>
      <c r="E206" s="29">
        <v>0</v>
      </c>
    </row>
    <row r="207" spans="2:5" ht="12.75">
      <c r="B207" s="19" t="s">
        <v>204</v>
      </c>
      <c r="C207" s="29">
        <v>8500000</v>
      </c>
      <c r="D207" s="29">
        <v>0</v>
      </c>
      <c r="E207" s="29">
        <v>0</v>
      </c>
    </row>
    <row r="208" spans="2:5" ht="12.75">
      <c r="B208" s="19" t="s">
        <v>204</v>
      </c>
      <c r="C208" s="29">
        <v>5000000</v>
      </c>
      <c r="D208" s="29">
        <v>10000000</v>
      </c>
      <c r="E208" s="29">
        <v>10000000</v>
      </c>
    </row>
    <row r="209" spans="1:5" ht="12.75">
      <c r="A209" s="11">
        <v>20060075</v>
      </c>
      <c r="B209" s="21" t="s">
        <v>206</v>
      </c>
      <c r="C209" s="29">
        <v>28000000</v>
      </c>
      <c r="D209" s="29">
        <v>36000000</v>
      </c>
      <c r="E209" s="29">
        <v>33000000</v>
      </c>
    </row>
    <row r="210" spans="1:5" ht="12.75">
      <c r="A210" s="11">
        <v>20070144</v>
      </c>
      <c r="B210" s="21" t="s">
        <v>205</v>
      </c>
      <c r="C210" s="29">
        <v>19000000</v>
      </c>
      <c r="D210" s="29">
        <v>1000000</v>
      </c>
      <c r="E210" s="29">
        <v>0</v>
      </c>
    </row>
    <row r="211" spans="1:5" ht="12.75">
      <c r="A211" s="89">
        <v>20070156</v>
      </c>
      <c r="B211" s="19" t="s">
        <v>204</v>
      </c>
      <c r="C211" s="90">
        <v>30000000</v>
      </c>
      <c r="D211" s="90">
        <v>30000000</v>
      </c>
      <c r="E211" s="90">
        <v>30000000</v>
      </c>
    </row>
    <row r="212" spans="1:5" ht="12.75">
      <c r="A212" s="89">
        <v>20182410</v>
      </c>
      <c r="B212" s="19" t="s">
        <v>419</v>
      </c>
      <c r="C212" s="90">
        <v>1500000</v>
      </c>
      <c r="D212" s="90">
        <v>500000</v>
      </c>
      <c r="E212" s="90">
        <v>500000</v>
      </c>
    </row>
    <row r="213" spans="2:5" ht="12.75">
      <c r="B213" s="20" t="s">
        <v>52</v>
      </c>
      <c r="C213" s="24">
        <f>SUM(C214)</f>
        <v>4500000</v>
      </c>
      <c r="D213" s="24">
        <f>SUM(D214)</f>
        <v>5500000</v>
      </c>
      <c r="E213" s="24">
        <f>SUM(E214)</f>
        <v>5500000</v>
      </c>
    </row>
    <row r="214" spans="1:5" ht="12.75">
      <c r="A214" s="11">
        <v>19980344</v>
      </c>
      <c r="B214" s="19" t="s">
        <v>278</v>
      </c>
      <c r="C214" s="29">
        <v>4500000</v>
      </c>
      <c r="D214" s="29">
        <v>5500000</v>
      </c>
      <c r="E214" s="29">
        <v>5500000</v>
      </c>
    </row>
    <row r="215" spans="2:5" ht="13.5" thickBot="1">
      <c r="B215" s="35" t="s">
        <v>14</v>
      </c>
      <c r="C215" s="25">
        <f>C160+C202+C197+C194+C192+C174+C171+C168+C165+C162+C213</f>
        <v>306550000</v>
      </c>
      <c r="D215" s="25">
        <f>D160+D202+D197+D194+D192+D174+D171+D168+D165+D162+D213</f>
        <v>321000000</v>
      </c>
      <c r="E215" s="25">
        <f>E160+E202+E197+E194+E192+E174+E171+E168+E165+E162+E213</f>
        <v>250000000</v>
      </c>
    </row>
    <row r="216" spans="2:5" ht="13.5" thickTop="1">
      <c r="B216" s="35"/>
      <c r="C216" s="24"/>
      <c r="D216" s="24"/>
      <c r="E216" s="24"/>
    </row>
    <row r="217" spans="2:5" ht="12.75">
      <c r="B217" s="110" t="s">
        <v>75</v>
      </c>
      <c r="C217" s="111"/>
      <c r="D217" s="111"/>
      <c r="E217" s="31"/>
    </row>
    <row r="218" spans="1:5" s="33" customFormat="1" ht="45">
      <c r="A218" s="11"/>
      <c r="B218" s="20"/>
      <c r="C218" s="61" t="s">
        <v>420</v>
      </c>
      <c r="D218" s="61" t="s">
        <v>421</v>
      </c>
      <c r="E218" s="61" t="s">
        <v>422</v>
      </c>
    </row>
    <row r="219" spans="2:5" ht="12.75">
      <c r="B219" s="38"/>
      <c r="C219" s="39"/>
      <c r="D219" s="39"/>
      <c r="E219" s="39"/>
    </row>
    <row r="220" spans="2:5" ht="12.75">
      <c r="B220" s="20" t="s">
        <v>126</v>
      </c>
      <c r="C220" s="39">
        <f>SUM(C221)</f>
        <v>4500000</v>
      </c>
      <c r="D220" s="39">
        <f>SUM(D221)</f>
        <v>3500000</v>
      </c>
      <c r="E220" s="39">
        <f>SUM(E221)</f>
        <v>10000000</v>
      </c>
    </row>
    <row r="221" spans="1:5" ht="12.75">
      <c r="A221" s="11">
        <v>20070160</v>
      </c>
      <c r="B221" s="22" t="s">
        <v>551</v>
      </c>
      <c r="C221" s="29">
        <v>4500000</v>
      </c>
      <c r="D221" s="29">
        <v>3500000</v>
      </c>
      <c r="E221" s="29">
        <v>10000000</v>
      </c>
    </row>
    <row r="222" spans="2:5" ht="12.75">
      <c r="B222" s="20" t="s">
        <v>41</v>
      </c>
      <c r="C222" s="24">
        <f>SUM(C223:C223)</f>
        <v>13000000</v>
      </c>
      <c r="D222" s="24">
        <f>SUM(D223:D223)</f>
        <v>13000000</v>
      </c>
      <c r="E222" s="24">
        <f>SUM(E223:E223)</f>
        <v>13000000</v>
      </c>
    </row>
    <row r="223" spans="1:5" ht="12.75">
      <c r="A223" s="11">
        <v>20190159</v>
      </c>
      <c r="B223" s="99" t="s">
        <v>552</v>
      </c>
      <c r="C223" s="41">
        <v>13000000</v>
      </c>
      <c r="D223" s="41">
        <v>13000000</v>
      </c>
      <c r="E223" s="41">
        <v>13000000</v>
      </c>
    </row>
    <row r="224" spans="2:5" ht="12.75">
      <c r="B224" s="20" t="s">
        <v>76</v>
      </c>
      <c r="C224" s="24">
        <f>SUM(C225:C225)</f>
        <v>0</v>
      </c>
      <c r="D224" s="24">
        <f>SUM(D225:D225)</f>
        <v>2000000</v>
      </c>
      <c r="E224" s="24">
        <f>SUM(E225:E225)</f>
        <v>2000000</v>
      </c>
    </row>
    <row r="225" spans="1:5" ht="12.75">
      <c r="A225" s="11">
        <v>20080094</v>
      </c>
      <c r="B225" s="19" t="s">
        <v>371</v>
      </c>
      <c r="C225" s="29">
        <v>0</v>
      </c>
      <c r="D225" s="29">
        <v>2000000</v>
      </c>
      <c r="E225" s="29">
        <v>2000000</v>
      </c>
    </row>
    <row r="226" spans="2:5" ht="22.5">
      <c r="B226" s="20" t="s">
        <v>74</v>
      </c>
      <c r="C226" s="24">
        <f>SUM(C227:C232)</f>
        <v>62000000</v>
      </c>
      <c r="D226" s="24">
        <f>SUM(D227:D232)</f>
        <v>44250000</v>
      </c>
      <c r="E226" s="24">
        <f>SUM(E227:E232)</f>
        <v>95600000</v>
      </c>
    </row>
    <row r="227" spans="1:5" ht="12.75">
      <c r="A227" s="11">
        <v>20000037</v>
      </c>
      <c r="B227" s="19" t="s">
        <v>198</v>
      </c>
      <c r="C227" s="29">
        <v>500000</v>
      </c>
      <c r="D227" s="29">
        <v>1000000</v>
      </c>
      <c r="E227" s="29">
        <v>1000000</v>
      </c>
    </row>
    <row r="228" spans="1:5" ht="12.75">
      <c r="A228" s="11">
        <v>20010307</v>
      </c>
      <c r="B228" s="19" t="s">
        <v>200</v>
      </c>
      <c r="C228" s="29">
        <v>500000</v>
      </c>
      <c r="D228" s="29">
        <v>1000000</v>
      </c>
      <c r="E228" s="29">
        <v>500000</v>
      </c>
    </row>
    <row r="229" spans="1:5" ht="12.75">
      <c r="A229" s="11">
        <v>20042889</v>
      </c>
      <c r="B229" s="19" t="s">
        <v>202</v>
      </c>
      <c r="C229" s="29">
        <v>1000000</v>
      </c>
      <c r="D229" s="29">
        <v>1000000</v>
      </c>
      <c r="E229" s="29">
        <v>4000000</v>
      </c>
    </row>
    <row r="230" spans="1:5" ht="12.75">
      <c r="A230" s="11">
        <v>20060080</v>
      </c>
      <c r="B230" s="19" t="s">
        <v>199</v>
      </c>
      <c r="C230" s="29">
        <v>2000000</v>
      </c>
      <c r="D230" s="29">
        <v>5000000</v>
      </c>
      <c r="E230" s="29">
        <v>85000000</v>
      </c>
    </row>
    <row r="231" spans="1:5" ht="12.75">
      <c r="A231" s="11">
        <v>20060082</v>
      </c>
      <c r="B231" s="19" t="s">
        <v>201</v>
      </c>
      <c r="C231" s="29">
        <v>0</v>
      </c>
      <c r="D231" s="29">
        <v>250000</v>
      </c>
      <c r="E231" s="29">
        <v>100000</v>
      </c>
    </row>
    <row r="232" spans="1:5" ht="12.75">
      <c r="A232" s="11">
        <v>20182415</v>
      </c>
      <c r="B232" s="19" t="s">
        <v>553</v>
      </c>
      <c r="C232" s="29">
        <v>58000000</v>
      </c>
      <c r="D232" s="29">
        <v>36000000</v>
      </c>
      <c r="E232" s="29">
        <v>5000000</v>
      </c>
    </row>
    <row r="233" spans="2:5" ht="22.5">
      <c r="B233" s="20" t="s">
        <v>78</v>
      </c>
      <c r="C233" s="24">
        <f>SUM(C234:C234)</f>
        <v>500000</v>
      </c>
      <c r="D233" s="24">
        <f>SUM(D234:D234)</f>
        <v>500000</v>
      </c>
      <c r="E233" s="24">
        <f>SUM(E234:E234)</f>
        <v>500000</v>
      </c>
    </row>
    <row r="234" spans="1:5" ht="12.75">
      <c r="A234" s="11">
        <v>19960156</v>
      </c>
      <c r="B234" s="19" t="s">
        <v>197</v>
      </c>
      <c r="C234" s="29">
        <v>500000</v>
      </c>
      <c r="D234" s="29">
        <v>500000</v>
      </c>
      <c r="E234" s="29">
        <v>500000</v>
      </c>
    </row>
    <row r="235" spans="2:5" ht="22.5">
      <c r="B235" s="20" t="s">
        <v>125</v>
      </c>
      <c r="C235" s="23">
        <f>SUM(C236:C236)</f>
        <v>19000000</v>
      </c>
      <c r="D235" s="23">
        <f>SUM(D236:D236)</f>
        <v>1000000</v>
      </c>
      <c r="E235" s="23">
        <f>SUM(E236:E236)</f>
        <v>1000000</v>
      </c>
    </row>
    <row r="236" spans="1:5" ht="12.75">
      <c r="A236" s="11">
        <v>20050106</v>
      </c>
      <c r="B236" s="19" t="s">
        <v>196</v>
      </c>
      <c r="C236" s="29">
        <v>19000000</v>
      </c>
      <c r="D236" s="29">
        <v>1000000</v>
      </c>
      <c r="E236" s="29">
        <v>1000000</v>
      </c>
    </row>
    <row r="237" spans="2:5" ht="22.5">
      <c r="B237" s="20" t="s">
        <v>80</v>
      </c>
      <c r="C237" s="24">
        <f>SUM(C238:C242)</f>
        <v>5000000</v>
      </c>
      <c r="D237" s="24">
        <f>SUM(D238:D242)</f>
        <v>12500000</v>
      </c>
      <c r="E237" s="24">
        <f>SUM(E238:E242)</f>
        <v>12500000</v>
      </c>
    </row>
    <row r="238" spans="1:5" ht="12.75">
      <c r="A238" s="11">
        <v>20030511</v>
      </c>
      <c r="B238" s="19" t="s">
        <v>195</v>
      </c>
      <c r="C238" s="29">
        <v>0</v>
      </c>
      <c r="D238" s="29">
        <v>7000000</v>
      </c>
      <c r="E238" s="29">
        <v>5000000</v>
      </c>
    </row>
    <row r="239" spans="1:5" ht="12.75">
      <c r="A239" s="11">
        <v>20030512</v>
      </c>
      <c r="B239" s="19" t="s">
        <v>193</v>
      </c>
      <c r="C239" s="29">
        <v>0</v>
      </c>
      <c r="D239" s="29">
        <v>0</v>
      </c>
      <c r="E239" s="29">
        <v>1000000</v>
      </c>
    </row>
    <row r="240" spans="1:5" ht="12.75">
      <c r="A240" s="11">
        <v>20060081</v>
      </c>
      <c r="B240" s="19" t="s">
        <v>554</v>
      </c>
      <c r="C240" s="29">
        <v>0</v>
      </c>
      <c r="D240" s="29">
        <v>0</v>
      </c>
      <c r="E240" s="29">
        <v>1000000</v>
      </c>
    </row>
    <row r="241" spans="1:5" ht="12.75">
      <c r="A241" s="11">
        <v>20080048</v>
      </c>
      <c r="B241" s="19" t="s">
        <v>194</v>
      </c>
      <c r="C241" s="29">
        <v>500000</v>
      </c>
      <c r="D241" s="29">
        <v>1000000</v>
      </c>
      <c r="E241" s="29">
        <v>1000000</v>
      </c>
    </row>
    <row r="242" spans="1:5" ht="12.75">
      <c r="A242" s="56" t="s">
        <v>325</v>
      </c>
      <c r="B242" s="57" t="s">
        <v>326</v>
      </c>
      <c r="C242" s="29">
        <v>4500000</v>
      </c>
      <c r="D242" s="29">
        <v>4500000</v>
      </c>
      <c r="E242" s="29">
        <v>4500000</v>
      </c>
    </row>
    <row r="243" spans="2:5" ht="22.5">
      <c r="B243" s="20" t="s">
        <v>84</v>
      </c>
      <c r="C243" s="24">
        <f>SUM(C244:C245)</f>
        <v>83000000</v>
      </c>
      <c r="D243" s="24">
        <f>SUM(D244:D245)</f>
        <v>93000000</v>
      </c>
      <c r="E243" s="24">
        <f>SUM(E244:E245)</f>
        <v>83000000</v>
      </c>
    </row>
    <row r="244" spans="1:5" ht="12.75">
      <c r="A244" s="11">
        <v>20030630</v>
      </c>
      <c r="B244" s="19" t="s">
        <v>413</v>
      </c>
      <c r="C244" s="29">
        <v>80000000</v>
      </c>
      <c r="D244" s="29">
        <v>90000000</v>
      </c>
      <c r="E244" s="29">
        <v>80000000</v>
      </c>
    </row>
    <row r="245" spans="1:5" ht="12.75">
      <c r="A245" s="11">
        <v>20042883</v>
      </c>
      <c r="B245" s="19" t="s">
        <v>192</v>
      </c>
      <c r="C245" s="29">
        <v>3000000</v>
      </c>
      <c r="D245" s="29">
        <v>3000000</v>
      </c>
      <c r="E245" s="29">
        <v>3000000</v>
      </c>
    </row>
    <row r="246" spans="2:5" ht="22.5">
      <c r="B246" s="20" t="s">
        <v>86</v>
      </c>
      <c r="C246" s="24">
        <f>SUM(C247:C251)</f>
        <v>10000000</v>
      </c>
      <c r="D246" s="24">
        <f>SUM(D247:D251)</f>
        <v>12000000</v>
      </c>
      <c r="E246" s="24">
        <f>SUM(E247:E251)</f>
        <v>11000000</v>
      </c>
    </row>
    <row r="247" spans="1:5" ht="12.75">
      <c r="A247" s="11">
        <v>19990185</v>
      </c>
      <c r="B247" s="19" t="s">
        <v>190</v>
      </c>
      <c r="C247" s="29">
        <v>8000000</v>
      </c>
      <c r="D247" s="29">
        <v>10000000</v>
      </c>
      <c r="E247" s="29">
        <v>8000000</v>
      </c>
    </row>
    <row r="248" spans="1:5" ht="12.75">
      <c r="A248" s="11">
        <v>19990184</v>
      </c>
      <c r="B248" s="19" t="s">
        <v>191</v>
      </c>
      <c r="C248" s="29">
        <v>0</v>
      </c>
      <c r="D248" s="29">
        <v>2000000</v>
      </c>
      <c r="E248" s="29">
        <v>3000000</v>
      </c>
    </row>
    <row r="249" spans="1:5" ht="12.75">
      <c r="A249" s="11">
        <v>20190133</v>
      </c>
      <c r="B249" s="19" t="s">
        <v>560</v>
      </c>
      <c r="C249" s="29">
        <v>1000000</v>
      </c>
      <c r="D249" s="29">
        <v>0</v>
      </c>
      <c r="E249" s="29">
        <v>0</v>
      </c>
    </row>
    <row r="250" spans="1:5" ht="12.75">
      <c r="A250" s="11">
        <v>20190134</v>
      </c>
      <c r="B250" s="19" t="s">
        <v>561</v>
      </c>
      <c r="C250" s="29">
        <v>500000</v>
      </c>
      <c r="D250" s="29">
        <v>0</v>
      </c>
      <c r="E250" s="29">
        <v>0</v>
      </c>
    </row>
    <row r="251" spans="1:5" ht="12.75">
      <c r="A251" s="11">
        <v>20190135</v>
      </c>
      <c r="B251" s="19" t="s">
        <v>562</v>
      </c>
      <c r="C251" s="29">
        <v>500000</v>
      </c>
      <c r="D251" s="29">
        <v>0</v>
      </c>
      <c r="E251" s="29">
        <v>0</v>
      </c>
    </row>
    <row r="252" spans="2:5" ht="22.5">
      <c r="B252" s="20" t="s">
        <v>87</v>
      </c>
      <c r="C252" s="24">
        <f>SUM(C253:C255)</f>
        <v>500000</v>
      </c>
      <c r="D252" s="24">
        <f>SUM(D253:D255)</f>
        <v>1000000</v>
      </c>
      <c r="E252" s="24">
        <f>SUM(E253:E255)</f>
        <v>6000000</v>
      </c>
    </row>
    <row r="253" spans="1:5" ht="12.75">
      <c r="A253" s="11">
        <v>20030295</v>
      </c>
      <c r="B253" s="19" t="s">
        <v>188</v>
      </c>
      <c r="C253" s="41">
        <v>0</v>
      </c>
      <c r="D253" s="41">
        <v>1000000</v>
      </c>
      <c r="E253" s="41">
        <v>5000000</v>
      </c>
    </row>
    <row r="254" spans="1:5" ht="12.75">
      <c r="A254" s="11">
        <v>20030601</v>
      </c>
      <c r="B254" s="22" t="s">
        <v>187</v>
      </c>
      <c r="C254" s="41">
        <v>500000</v>
      </c>
      <c r="D254" s="41">
        <v>0</v>
      </c>
      <c r="E254" s="41">
        <v>0</v>
      </c>
    </row>
    <row r="255" spans="1:5" ht="12.75">
      <c r="A255" s="11">
        <v>20100034</v>
      </c>
      <c r="B255" s="19" t="s">
        <v>189</v>
      </c>
      <c r="C255" s="41">
        <v>0</v>
      </c>
      <c r="D255" s="41">
        <v>0</v>
      </c>
      <c r="E255" s="41">
        <v>1000000</v>
      </c>
    </row>
    <row r="256" spans="2:5" ht="12.75">
      <c r="B256" s="20" t="s">
        <v>11</v>
      </c>
      <c r="C256" s="24">
        <f>SUM(C257:C258)</f>
        <v>1000000</v>
      </c>
      <c r="D256" s="24">
        <f>SUM(D257:D258)</f>
        <v>2000000</v>
      </c>
      <c r="E256" s="24">
        <f>SUM(E257:E258)</f>
        <v>6500000</v>
      </c>
    </row>
    <row r="257" spans="1:5" ht="12.75">
      <c r="A257" s="11">
        <v>20042881</v>
      </c>
      <c r="B257" s="19" t="s">
        <v>295</v>
      </c>
      <c r="C257" s="41">
        <v>1000000</v>
      </c>
      <c r="D257" s="41">
        <v>0</v>
      </c>
      <c r="E257" s="41">
        <v>2500000</v>
      </c>
    </row>
    <row r="258" spans="1:5" ht="12.75">
      <c r="A258" s="11">
        <v>20070152</v>
      </c>
      <c r="B258" s="19" t="s">
        <v>186</v>
      </c>
      <c r="C258" s="41">
        <v>0</v>
      </c>
      <c r="D258" s="41">
        <v>2000000</v>
      </c>
      <c r="E258" s="41">
        <v>4000000</v>
      </c>
    </row>
    <row r="259" spans="2:5" ht="12.75">
      <c r="B259" s="20" t="s">
        <v>22</v>
      </c>
      <c r="C259" s="24">
        <f>SUM(C260:C262)</f>
        <v>65500000</v>
      </c>
      <c r="D259" s="24">
        <f>SUM(D260:D262)</f>
        <v>64800000</v>
      </c>
      <c r="E259" s="24">
        <f>SUM(E260:E262)</f>
        <v>18000000</v>
      </c>
    </row>
    <row r="260" spans="1:5" ht="12.75">
      <c r="A260" s="11">
        <v>20070157</v>
      </c>
      <c r="B260" s="19" t="s">
        <v>555</v>
      </c>
      <c r="C260" s="41">
        <v>2000000</v>
      </c>
      <c r="D260" s="41">
        <v>2000000</v>
      </c>
      <c r="E260" s="41">
        <v>5000000</v>
      </c>
    </row>
    <row r="261" spans="1:5" ht="12.75">
      <c r="A261" s="11">
        <v>20070161</v>
      </c>
      <c r="B261" s="19" t="s">
        <v>368</v>
      </c>
      <c r="C261" s="41">
        <v>38500000</v>
      </c>
      <c r="D261" s="41">
        <v>59800000</v>
      </c>
      <c r="E261" s="41">
        <v>10000000</v>
      </c>
    </row>
    <row r="262" spans="1:5" ht="12.75">
      <c r="A262" s="11">
        <v>20182414</v>
      </c>
      <c r="B262" s="19" t="s">
        <v>369</v>
      </c>
      <c r="C262" s="41">
        <v>25000000</v>
      </c>
      <c r="D262" s="41">
        <v>3000000</v>
      </c>
      <c r="E262" s="41">
        <v>3000000</v>
      </c>
    </row>
    <row r="263" spans="2:5" ht="22.5">
      <c r="B263" s="20" t="s">
        <v>89</v>
      </c>
      <c r="C263" s="24">
        <f>SUM(C264:C265)</f>
        <v>2000000</v>
      </c>
      <c r="D263" s="24">
        <f>SUM(D264:D265)</f>
        <v>2000000</v>
      </c>
      <c r="E263" s="24">
        <f>SUM(E264:E265)</f>
        <v>3000000</v>
      </c>
    </row>
    <row r="264" spans="1:5" ht="12.75">
      <c r="A264" s="11">
        <v>20060083</v>
      </c>
      <c r="B264" s="22" t="s">
        <v>184</v>
      </c>
      <c r="C264" s="41">
        <v>0</v>
      </c>
      <c r="D264" s="41">
        <v>0</v>
      </c>
      <c r="E264" s="41">
        <v>1000000</v>
      </c>
    </row>
    <row r="265" spans="1:5" ht="12.75">
      <c r="A265" s="11">
        <v>20080088</v>
      </c>
      <c r="B265" s="19" t="s">
        <v>185</v>
      </c>
      <c r="C265" s="41">
        <v>2000000</v>
      </c>
      <c r="D265" s="41">
        <v>2000000</v>
      </c>
      <c r="E265" s="41">
        <v>2000000</v>
      </c>
    </row>
    <row r="266" spans="2:5" ht="22.5">
      <c r="B266" s="20" t="s">
        <v>90</v>
      </c>
      <c r="C266" s="24">
        <f>SUM(C267:C271)</f>
        <v>51500000</v>
      </c>
      <c r="D266" s="24">
        <f>SUM(D267:D271)</f>
        <v>62000000</v>
      </c>
      <c r="E266" s="24">
        <f>SUM(E267:E271)</f>
        <v>17000000</v>
      </c>
    </row>
    <row r="267" spans="1:5" ht="12.75">
      <c r="A267" s="11">
        <v>19930320</v>
      </c>
      <c r="B267" s="42" t="s">
        <v>556</v>
      </c>
      <c r="C267" s="41">
        <v>0</v>
      </c>
      <c r="D267" s="41">
        <v>5000000</v>
      </c>
      <c r="E267" s="41">
        <v>5000000</v>
      </c>
    </row>
    <row r="268" spans="1:5" ht="12.75">
      <c r="A268" s="11">
        <v>20000051</v>
      </c>
      <c r="B268" s="42" t="s">
        <v>183</v>
      </c>
      <c r="C268" s="41">
        <v>4000000</v>
      </c>
      <c r="D268" s="41">
        <v>4000000</v>
      </c>
      <c r="E268" s="41">
        <v>5000000</v>
      </c>
    </row>
    <row r="269" spans="1:5" ht="12.75">
      <c r="A269" s="11">
        <v>20000052</v>
      </c>
      <c r="B269" s="42" t="s">
        <v>182</v>
      </c>
      <c r="C269" s="41">
        <v>45000000</v>
      </c>
      <c r="D269" s="41">
        <v>45000000</v>
      </c>
      <c r="E269" s="41">
        <v>0</v>
      </c>
    </row>
    <row r="270" spans="1:5" ht="12.75">
      <c r="A270" s="11">
        <v>20080087</v>
      </c>
      <c r="B270" s="42" t="s">
        <v>557</v>
      </c>
      <c r="C270" s="41">
        <v>0</v>
      </c>
      <c r="D270" s="41">
        <v>2000000</v>
      </c>
      <c r="E270" s="41">
        <v>1000000</v>
      </c>
    </row>
    <row r="271" spans="1:5" ht="12.75">
      <c r="A271" s="11">
        <v>20080093</v>
      </c>
      <c r="B271" s="42" t="s">
        <v>370</v>
      </c>
      <c r="C271" s="41">
        <v>2500000</v>
      </c>
      <c r="D271" s="41">
        <v>6000000</v>
      </c>
      <c r="E271" s="41">
        <v>6000000</v>
      </c>
    </row>
    <row r="272" spans="2:5" ht="13.5" thickBot="1">
      <c r="B272" s="35" t="s">
        <v>14</v>
      </c>
      <c r="C272" s="25">
        <f>C220+C222+C224+C226+C233+C235+C237+C243+C246+C252+C256+C259+C263+C266</f>
        <v>317500000</v>
      </c>
      <c r="D272" s="25">
        <f>D220+D222+D224+D226+D233+D235+D237+D243+D246+D252+D256+D259+D263+D266</f>
        <v>313550000</v>
      </c>
      <c r="E272" s="25">
        <f>E220+E222+E224+E226+E233+E235+E237+E243+E246+E252+E256+E259+E263+E266</f>
        <v>279100000</v>
      </c>
    </row>
    <row r="273" ht="13.5" thickTop="1"/>
    <row r="274" spans="2:5" ht="12.75">
      <c r="B274" s="110" t="s">
        <v>93</v>
      </c>
      <c r="C274" s="111"/>
      <c r="D274" s="111"/>
      <c r="E274" s="31"/>
    </row>
    <row r="275" spans="1:5" s="33" customFormat="1" ht="45">
      <c r="A275" s="11"/>
      <c r="B275" s="20"/>
      <c r="C275" s="61" t="s">
        <v>420</v>
      </c>
      <c r="D275" s="61" t="s">
        <v>421</v>
      </c>
      <c r="E275" s="61" t="s">
        <v>422</v>
      </c>
    </row>
    <row r="276" spans="2:5" ht="12.75">
      <c r="B276" s="20" t="s">
        <v>94</v>
      </c>
      <c r="C276" s="28">
        <f>SUM(C277:C284)</f>
        <v>29369700</v>
      </c>
      <c r="D276" s="28">
        <f>SUM(D277:D284)</f>
        <v>13942700</v>
      </c>
      <c r="E276" s="28">
        <f>SUM(E277:E284)</f>
        <v>3000000</v>
      </c>
    </row>
    <row r="277" spans="1:5" ht="12.75">
      <c r="A277" s="11">
        <v>19930259</v>
      </c>
      <c r="B277" s="19" t="s">
        <v>176</v>
      </c>
      <c r="C277" s="100">
        <v>4000000</v>
      </c>
      <c r="D277" s="100">
        <v>0</v>
      </c>
      <c r="E277" s="100">
        <v>0</v>
      </c>
    </row>
    <row r="278" spans="1:5" ht="12.75">
      <c r="A278" s="11">
        <v>19930255</v>
      </c>
      <c r="B278" s="19" t="s">
        <v>177</v>
      </c>
      <c r="C278" s="100">
        <v>5000000</v>
      </c>
      <c r="D278" s="100">
        <v>0</v>
      </c>
      <c r="E278" s="100">
        <v>0</v>
      </c>
    </row>
    <row r="279" spans="1:5" ht="12.75">
      <c r="A279" s="11">
        <v>19940149</v>
      </c>
      <c r="B279" s="19" t="s">
        <v>178</v>
      </c>
      <c r="C279" s="37">
        <v>3000000</v>
      </c>
      <c r="D279" s="37">
        <v>3000000</v>
      </c>
      <c r="E279" s="37">
        <v>3000000</v>
      </c>
    </row>
    <row r="280" spans="1:5" ht="12.75">
      <c r="A280" s="11">
        <v>19930256</v>
      </c>
      <c r="B280" s="19" t="s">
        <v>179</v>
      </c>
      <c r="C280" s="37">
        <v>0</v>
      </c>
      <c r="D280" s="37">
        <v>0</v>
      </c>
      <c r="E280" s="37">
        <v>0</v>
      </c>
    </row>
    <row r="281" spans="1:5" ht="12.75">
      <c r="A281" s="11">
        <v>20130022</v>
      </c>
      <c r="B281" s="19" t="s">
        <v>180</v>
      </c>
      <c r="C281" s="58">
        <v>0</v>
      </c>
      <c r="D281" s="58">
        <v>0</v>
      </c>
      <c r="E281" s="58">
        <v>0</v>
      </c>
    </row>
    <row r="282" spans="1:5" ht="12.75">
      <c r="A282" s="11">
        <v>20182550</v>
      </c>
      <c r="B282" s="19" t="s">
        <v>388</v>
      </c>
      <c r="C282" s="58">
        <v>10942700</v>
      </c>
      <c r="D282" s="58">
        <v>10942700</v>
      </c>
      <c r="E282" s="58">
        <v>0</v>
      </c>
    </row>
    <row r="283" spans="1:5" ht="12.75">
      <c r="A283" s="11">
        <v>20182549</v>
      </c>
      <c r="B283" s="19" t="s">
        <v>389</v>
      </c>
      <c r="C283" s="58">
        <v>5427000</v>
      </c>
      <c r="D283" s="58">
        <v>0</v>
      </c>
      <c r="E283" s="58">
        <v>0</v>
      </c>
    </row>
    <row r="284" spans="1:5" ht="12.75">
      <c r="A284" s="11">
        <v>19930233</v>
      </c>
      <c r="B284" s="19" t="s">
        <v>181</v>
      </c>
      <c r="C284" s="58">
        <v>1000000</v>
      </c>
      <c r="D284" s="58">
        <v>0</v>
      </c>
      <c r="E284" s="58">
        <v>0</v>
      </c>
    </row>
    <row r="285" spans="2:5" ht="12.75">
      <c r="B285" s="20" t="s">
        <v>97</v>
      </c>
      <c r="C285" s="28">
        <f>SUM(C286:C305)</f>
        <v>34150000</v>
      </c>
      <c r="D285" s="28">
        <f>SUM(D286:D305)</f>
        <v>37650000</v>
      </c>
      <c r="E285" s="28">
        <f>SUM(E286:E305)</f>
        <v>43400000</v>
      </c>
    </row>
    <row r="286" spans="1:5" ht="12.75">
      <c r="A286" s="11">
        <v>20042993</v>
      </c>
      <c r="B286" s="19" t="s">
        <v>175</v>
      </c>
      <c r="C286" s="37">
        <v>2000000</v>
      </c>
      <c r="D286" s="37">
        <v>2000000</v>
      </c>
      <c r="E286" s="37">
        <v>2000000</v>
      </c>
    </row>
    <row r="287" spans="1:5" ht="12.75">
      <c r="A287" s="11">
        <v>20100122</v>
      </c>
      <c r="B287" s="19" t="s">
        <v>174</v>
      </c>
      <c r="C287" s="37">
        <v>5000000</v>
      </c>
      <c r="D287" s="37">
        <v>8750000</v>
      </c>
      <c r="E287" s="37">
        <v>10000000</v>
      </c>
    </row>
    <row r="288" spans="1:5" ht="12.75">
      <c r="A288" s="11">
        <v>19990104</v>
      </c>
      <c r="B288" s="19" t="s">
        <v>257</v>
      </c>
      <c r="C288" s="100">
        <v>5000000</v>
      </c>
      <c r="D288" s="100">
        <v>0</v>
      </c>
      <c r="E288" s="100">
        <v>0</v>
      </c>
    </row>
    <row r="289" spans="1:5" ht="12.75">
      <c r="A289" s="11">
        <v>20042992</v>
      </c>
      <c r="B289" s="19" t="s">
        <v>258</v>
      </c>
      <c r="C289" s="37">
        <v>2000000</v>
      </c>
      <c r="D289" s="37">
        <v>2000000</v>
      </c>
      <c r="E289" s="37">
        <v>2000000</v>
      </c>
    </row>
    <row r="290" spans="1:5" ht="12.75">
      <c r="A290" s="11">
        <v>20030472</v>
      </c>
      <c r="B290" s="19" t="s">
        <v>259</v>
      </c>
      <c r="C290" s="37">
        <v>1500000</v>
      </c>
      <c r="D290" s="37">
        <v>2000000</v>
      </c>
      <c r="E290" s="37">
        <v>3000000</v>
      </c>
    </row>
    <row r="291" spans="1:5" ht="12.75">
      <c r="A291" s="11">
        <v>20030470</v>
      </c>
      <c r="B291" s="19" t="s">
        <v>260</v>
      </c>
      <c r="C291" s="37">
        <v>500000</v>
      </c>
      <c r="D291" s="37">
        <v>500000</v>
      </c>
      <c r="E291" s="37">
        <v>500000</v>
      </c>
    </row>
    <row r="292" spans="1:5" ht="12.75">
      <c r="A292" s="11">
        <v>20030074</v>
      </c>
      <c r="B292" s="19" t="s">
        <v>261</v>
      </c>
      <c r="C292" s="37">
        <v>500000</v>
      </c>
      <c r="D292" s="37">
        <v>1000000</v>
      </c>
      <c r="E292" s="37">
        <v>4500000</v>
      </c>
    </row>
    <row r="293" spans="1:5" ht="12.75">
      <c r="A293" s="11">
        <v>20010119</v>
      </c>
      <c r="B293" s="19" t="s">
        <v>262</v>
      </c>
      <c r="C293" s="37">
        <v>3000000</v>
      </c>
      <c r="D293" s="37">
        <v>3000000</v>
      </c>
      <c r="E293" s="37">
        <v>3000000</v>
      </c>
    </row>
    <row r="294" spans="1:5" ht="12.75">
      <c r="A294" s="11">
        <v>20010118</v>
      </c>
      <c r="B294" s="19" t="s">
        <v>263</v>
      </c>
      <c r="C294" s="37">
        <v>1600000</v>
      </c>
      <c r="D294" s="37">
        <v>1600000</v>
      </c>
      <c r="E294" s="37">
        <v>1600000</v>
      </c>
    </row>
    <row r="295" spans="1:5" ht="12.75">
      <c r="A295" s="11">
        <v>20000175</v>
      </c>
      <c r="B295" s="19" t="s">
        <v>264</v>
      </c>
      <c r="C295" s="37">
        <v>2200000</v>
      </c>
      <c r="D295" s="37">
        <v>2200000</v>
      </c>
      <c r="E295" s="37">
        <v>2200000</v>
      </c>
    </row>
    <row r="296" spans="1:5" ht="12.75">
      <c r="A296" s="11">
        <v>20000172</v>
      </c>
      <c r="B296" s="19" t="s">
        <v>265</v>
      </c>
      <c r="C296" s="37">
        <v>500000</v>
      </c>
      <c r="D296" s="37">
        <v>500000</v>
      </c>
      <c r="E296" s="37">
        <v>500000</v>
      </c>
    </row>
    <row r="297" spans="1:5" ht="12.75">
      <c r="A297" s="11">
        <v>19970063</v>
      </c>
      <c r="B297" s="19" t="s">
        <v>266</v>
      </c>
      <c r="C297" s="37">
        <v>1100000</v>
      </c>
      <c r="D297" s="37">
        <v>1100000</v>
      </c>
      <c r="E297" s="37">
        <v>1100000</v>
      </c>
    </row>
    <row r="298" spans="1:5" ht="12.75">
      <c r="A298" s="11">
        <v>19960193</v>
      </c>
      <c r="B298" s="19" t="s">
        <v>327</v>
      </c>
      <c r="C298" s="37">
        <v>1500000</v>
      </c>
      <c r="D298" s="37">
        <v>1500000</v>
      </c>
      <c r="E298" s="37">
        <v>2000000</v>
      </c>
    </row>
    <row r="299" spans="1:5" ht="12.75">
      <c r="A299" s="11">
        <v>19970061</v>
      </c>
      <c r="B299" s="19" t="s">
        <v>267</v>
      </c>
      <c r="C299" s="37">
        <v>1000000</v>
      </c>
      <c r="D299" s="37">
        <v>1000000</v>
      </c>
      <c r="E299" s="37">
        <v>1000000</v>
      </c>
    </row>
    <row r="300" spans="1:5" ht="12.75">
      <c r="A300" s="11">
        <v>20030471</v>
      </c>
      <c r="B300" s="19" t="s">
        <v>268</v>
      </c>
      <c r="C300" s="37">
        <v>3000000</v>
      </c>
      <c r="D300" s="37">
        <v>4500000</v>
      </c>
      <c r="E300" s="37">
        <v>4500000</v>
      </c>
    </row>
    <row r="301" spans="1:5" ht="12.75">
      <c r="A301" s="11">
        <v>19960190</v>
      </c>
      <c r="B301" s="19" t="s">
        <v>269</v>
      </c>
      <c r="C301" s="37">
        <v>500000</v>
      </c>
      <c r="D301" s="37">
        <v>500000</v>
      </c>
      <c r="E301" s="37">
        <v>500000</v>
      </c>
    </row>
    <row r="302" spans="1:5" ht="12.75">
      <c r="A302" s="11">
        <v>19960195</v>
      </c>
      <c r="B302" s="19" t="s">
        <v>270</v>
      </c>
      <c r="C302" s="37">
        <v>1500000</v>
      </c>
      <c r="D302" s="37">
        <v>2000000</v>
      </c>
      <c r="E302" s="37">
        <v>2500000</v>
      </c>
    </row>
    <row r="303" spans="1:5" ht="12.75">
      <c r="A303" s="11">
        <v>19980402</v>
      </c>
      <c r="B303" s="19" t="s">
        <v>271</v>
      </c>
      <c r="C303" s="37">
        <v>1000000</v>
      </c>
      <c r="D303" s="37">
        <v>1000000</v>
      </c>
      <c r="E303" s="37">
        <v>1000000</v>
      </c>
    </row>
    <row r="304" spans="1:5" ht="12.75">
      <c r="A304" s="11">
        <v>20100120</v>
      </c>
      <c r="B304" s="55" t="s">
        <v>299</v>
      </c>
      <c r="C304" s="37">
        <v>0</v>
      </c>
      <c r="D304" s="37">
        <v>1500000</v>
      </c>
      <c r="E304" s="37">
        <v>0</v>
      </c>
    </row>
    <row r="305" spans="1:5" ht="12.75">
      <c r="A305" s="11">
        <v>19930254</v>
      </c>
      <c r="B305" s="19" t="s">
        <v>173</v>
      </c>
      <c r="C305" s="37">
        <v>750000</v>
      </c>
      <c r="D305" s="37">
        <v>1000000</v>
      </c>
      <c r="E305" s="37">
        <v>1500000</v>
      </c>
    </row>
    <row r="306" spans="1:5" s="9" customFormat="1" ht="12.75">
      <c r="A306" s="8"/>
      <c r="B306" s="20" t="s">
        <v>133</v>
      </c>
      <c r="C306" s="15">
        <f>C307</f>
        <v>150000</v>
      </c>
      <c r="D306" s="15">
        <f>D307</f>
        <v>0</v>
      </c>
      <c r="E306" s="15">
        <f>E307</f>
        <v>0</v>
      </c>
    </row>
    <row r="307" spans="1:5" ht="12.75">
      <c r="A307" s="11">
        <v>19930232</v>
      </c>
      <c r="B307" s="19" t="s">
        <v>172</v>
      </c>
      <c r="C307" s="37">
        <v>150000</v>
      </c>
      <c r="D307" s="37">
        <v>0</v>
      </c>
      <c r="E307" s="37">
        <v>0</v>
      </c>
    </row>
    <row r="308" spans="2:5" ht="12.75">
      <c r="B308" s="20" t="s">
        <v>118</v>
      </c>
      <c r="C308" s="28">
        <f>SUM(C309:C311)</f>
        <v>4500000</v>
      </c>
      <c r="D308" s="28">
        <f>SUM(D309:D311)</f>
        <v>5500000</v>
      </c>
      <c r="E308" s="28">
        <f>SUM(E309:E311)</f>
        <v>4750000</v>
      </c>
    </row>
    <row r="309" spans="1:5" ht="12.75">
      <c r="A309" s="11">
        <v>20070209</v>
      </c>
      <c r="B309" s="19" t="s">
        <v>170</v>
      </c>
      <c r="C309" s="37">
        <v>2000000</v>
      </c>
      <c r="D309" s="37">
        <v>2000000</v>
      </c>
      <c r="E309" s="37">
        <v>1750000</v>
      </c>
    </row>
    <row r="310" spans="1:5" ht="12.75">
      <c r="A310" s="11">
        <v>19940414</v>
      </c>
      <c r="B310" s="19" t="s">
        <v>171</v>
      </c>
      <c r="C310" s="37">
        <v>1500000</v>
      </c>
      <c r="D310" s="37">
        <v>2500000</v>
      </c>
      <c r="E310" s="37">
        <v>2000000</v>
      </c>
    </row>
    <row r="311" spans="1:16" s="6" customFormat="1" ht="12.75">
      <c r="A311" s="11">
        <v>20170045</v>
      </c>
      <c r="B311" s="19" t="s">
        <v>328</v>
      </c>
      <c r="C311" s="58">
        <v>1000000</v>
      </c>
      <c r="D311" s="58">
        <v>1000000</v>
      </c>
      <c r="E311" s="58">
        <v>1000000</v>
      </c>
      <c r="F311" s="82"/>
      <c r="G311" s="83"/>
      <c r="H311" s="84"/>
      <c r="I311" s="84"/>
      <c r="J311" s="84"/>
      <c r="K311" s="84"/>
      <c r="L311" s="84"/>
      <c r="M311" s="84"/>
      <c r="N311" s="12"/>
      <c r="O311" s="12"/>
      <c r="P311" s="12"/>
    </row>
    <row r="312" spans="2:5" ht="12.75">
      <c r="B312" s="20" t="s">
        <v>119</v>
      </c>
      <c r="C312" s="28">
        <f>SUM(C313:C313)</f>
        <v>1000000</v>
      </c>
      <c r="D312" s="28">
        <f>SUM(D313:D313)</f>
        <v>1000000</v>
      </c>
      <c r="E312" s="28">
        <f>SUM(E313:E313)</f>
        <v>1000000</v>
      </c>
    </row>
    <row r="313" spans="1:5" ht="12.75">
      <c r="A313" s="11">
        <v>20190149</v>
      </c>
      <c r="B313" s="19" t="s">
        <v>574</v>
      </c>
      <c r="C313" s="37">
        <v>1000000</v>
      </c>
      <c r="D313" s="37">
        <v>1000000</v>
      </c>
      <c r="E313" s="37">
        <v>1000000</v>
      </c>
    </row>
    <row r="314" spans="2:5" ht="12.75">
      <c r="B314" s="20" t="s">
        <v>11</v>
      </c>
      <c r="C314" s="15">
        <f>SUM(C315:C315)</f>
        <v>500000</v>
      </c>
      <c r="D314" s="15">
        <f>SUM(D315:D315)</f>
        <v>500000</v>
      </c>
      <c r="E314" s="15">
        <f>SUM(E315:E315)</f>
        <v>500000</v>
      </c>
    </row>
    <row r="315" spans="1:5" ht="12.75">
      <c r="A315" s="11">
        <v>20150030</v>
      </c>
      <c r="B315" s="19" t="s">
        <v>140</v>
      </c>
      <c r="C315" s="37">
        <v>500000</v>
      </c>
      <c r="D315" s="37">
        <v>500000</v>
      </c>
      <c r="E315" s="37">
        <v>500000</v>
      </c>
    </row>
    <row r="316" spans="2:5" ht="12.75">
      <c r="B316" s="20" t="s">
        <v>126</v>
      </c>
      <c r="C316" s="15">
        <f>SUM(C317:C318)</f>
        <v>6700000</v>
      </c>
      <c r="D316" s="15">
        <f>SUM(D317:D318)</f>
        <v>4000000</v>
      </c>
      <c r="E316" s="15">
        <f>SUM(E317:E318)</f>
        <v>4000000</v>
      </c>
    </row>
    <row r="317" spans="1:5" ht="12.75">
      <c r="A317" s="11">
        <v>20170044</v>
      </c>
      <c r="B317" s="19" t="s">
        <v>575</v>
      </c>
      <c r="C317" s="37">
        <v>1700000</v>
      </c>
      <c r="D317" s="37"/>
      <c r="E317" s="15"/>
    </row>
    <row r="318" spans="1:5" ht="12.75">
      <c r="A318" s="11">
        <v>20020093</v>
      </c>
      <c r="B318" s="19" t="s">
        <v>169</v>
      </c>
      <c r="C318" s="37">
        <v>5000000</v>
      </c>
      <c r="D318" s="37">
        <v>4000000</v>
      </c>
      <c r="E318" s="37">
        <v>4000000</v>
      </c>
    </row>
    <row r="319" spans="2:5" ht="12.75">
      <c r="B319" s="20" t="s">
        <v>120</v>
      </c>
      <c r="C319" s="28">
        <f>SUM(C320:C320)</f>
        <v>2500000</v>
      </c>
      <c r="D319" s="28">
        <f>SUM(D320:D320)</f>
        <v>3000000</v>
      </c>
      <c r="E319" s="28">
        <f>SUM(E320:E320)</f>
        <v>3000000</v>
      </c>
    </row>
    <row r="320" spans="1:5" ht="12.75">
      <c r="A320" s="11">
        <v>19980174</v>
      </c>
      <c r="B320" s="19" t="s">
        <v>168</v>
      </c>
      <c r="C320" s="37">
        <v>2500000</v>
      </c>
      <c r="D320" s="37">
        <v>3000000</v>
      </c>
      <c r="E320" s="37">
        <v>3000000</v>
      </c>
    </row>
    <row r="321" spans="2:5" ht="12.75">
      <c r="B321" s="20" t="s">
        <v>121</v>
      </c>
      <c r="C321" s="28">
        <f>SUM(C322:C323)</f>
        <v>2500000</v>
      </c>
      <c r="D321" s="28">
        <f>SUM(D322:D323)</f>
        <v>1250000</v>
      </c>
      <c r="E321" s="28">
        <f>SUM(E322:E323)</f>
        <v>1250000</v>
      </c>
    </row>
    <row r="322" spans="1:5" ht="12.75">
      <c r="A322" s="11">
        <v>19970070</v>
      </c>
      <c r="B322" s="19" t="s">
        <v>166</v>
      </c>
      <c r="C322" s="37">
        <v>2000000</v>
      </c>
      <c r="D322" s="37">
        <v>750000</v>
      </c>
      <c r="E322" s="37">
        <v>750000</v>
      </c>
    </row>
    <row r="323" spans="1:5" ht="12.75">
      <c r="A323" s="11">
        <v>20050189</v>
      </c>
      <c r="B323" s="19" t="s">
        <v>167</v>
      </c>
      <c r="C323" s="37">
        <v>500000</v>
      </c>
      <c r="D323" s="37">
        <v>500000</v>
      </c>
      <c r="E323" s="37">
        <v>500000</v>
      </c>
    </row>
    <row r="324" spans="2:5" ht="12.75">
      <c r="B324" s="20" t="s">
        <v>122</v>
      </c>
      <c r="C324" s="28">
        <f>SUM(C325:C330)</f>
        <v>63000000</v>
      </c>
      <c r="D324" s="28">
        <f>SUM(D325:D330)</f>
        <v>19500000</v>
      </c>
      <c r="E324" s="28">
        <f>SUM(E325:E330)</f>
        <v>22500000</v>
      </c>
    </row>
    <row r="325" spans="1:5" ht="12.75">
      <c r="A325" s="11">
        <v>20042988</v>
      </c>
      <c r="B325" s="19" t="s">
        <v>164</v>
      </c>
      <c r="C325" s="37">
        <v>5000000</v>
      </c>
      <c r="D325" s="37">
        <v>6000000</v>
      </c>
      <c r="E325" s="37">
        <v>7000000</v>
      </c>
    </row>
    <row r="326" spans="1:5" ht="12.75">
      <c r="A326" s="11">
        <v>20050187</v>
      </c>
      <c r="B326" s="19" t="s">
        <v>165</v>
      </c>
      <c r="C326" s="37">
        <v>10000000</v>
      </c>
      <c r="D326" s="37">
        <v>9000000</v>
      </c>
      <c r="E326" s="37">
        <v>10000000</v>
      </c>
    </row>
    <row r="327" spans="1:5" ht="12.75">
      <c r="A327" s="11">
        <v>20090039</v>
      </c>
      <c r="B327" s="19" t="s">
        <v>163</v>
      </c>
      <c r="C327" s="37">
        <v>1000000</v>
      </c>
      <c r="D327" s="37">
        <v>1500000</v>
      </c>
      <c r="E327" s="37">
        <v>2000000</v>
      </c>
    </row>
    <row r="328" spans="1:5" ht="12.75">
      <c r="A328" s="11">
        <v>20150028</v>
      </c>
      <c r="B328" s="19" t="s">
        <v>141</v>
      </c>
      <c r="C328" s="37">
        <v>0</v>
      </c>
      <c r="D328" s="37">
        <v>0</v>
      </c>
      <c r="E328" s="37">
        <v>0</v>
      </c>
    </row>
    <row r="329" spans="1:5" ht="12.75">
      <c r="A329" s="11">
        <v>20182551</v>
      </c>
      <c r="B329" s="19" t="s">
        <v>387</v>
      </c>
      <c r="C329" s="37">
        <v>45000000</v>
      </c>
      <c r="D329" s="37">
        <v>0</v>
      </c>
      <c r="E329" s="37">
        <v>0</v>
      </c>
    </row>
    <row r="330" spans="1:5" ht="12.75">
      <c r="A330" s="11">
        <v>20060217</v>
      </c>
      <c r="B330" s="19" t="s">
        <v>162</v>
      </c>
      <c r="C330" s="37">
        <v>2000000</v>
      </c>
      <c r="D330" s="37">
        <v>3000000</v>
      </c>
      <c r="E330" s="37">
        <v>3500000</v>
      </c>
    </row>
    <row r="331" spans="2:5" ht="12.75">
      <c r="B331" s="20" t="s">
        <v>129</v>
      </c>
      <c r="C331" s="15">
        <f>SUM(C332:C332)</f>
        <v>1200000</v>
      </c>
      <c r="D331" s="15">
        <f>SUM(D332:D332)</f>
        <v>0</v>
      </c>
      <c r="E331" s="15">
        <f>SUM(E332:E332)</f>
        <v>0</v>
      </c>
    </row>
    <row r="332" spans="1:5" ht="12.75">
      <c r="A332" s="11">
        <v>19930234</v>
      </c>
      <c r="B332" s="13" t="s">
        <v>280</v>
      </c>
      <c r="C332" s="37">
        <v>1200000</v>
      </c>
      <c r="D332" s="37">
        <v>0</v>
      </c>
      <c r="E332" s="37">
        <v>0</v>
      </c>
    </row>
    <row r="333" spans="2:5" ht="12.75">
      <c r="B333" s="20" t="s">
        <v>99</v>
      </c>
      <c r="C333" s="28">
        <f>SUM(C334:C335)</f>
        <v>57826090</v>
      </c>
      <c r="D333" s="28">
        <f>SUM(D334:D335)</f>
        <v>57826090</v>
      </c>
      <c r="E333" s="28">
        <f>SUM(E334:E335)</f>
        <v>27826090</v>
      </c>
    </row>
    <row r="334" spans="1:5" ht="12.75">
      <c r="A334" s="11">
        <v>19930264</v>
      </c>
      <c r="B334" s="19" t="s">
        <v>161</v>
      </c>
      <c r="C334" s="37">
        <v>27826090</v>
      </c>
      <c r="D334" s="37">
        <v>27826090</v>
      </c>
      <c r="E334" s="37">
        <v>27826090</v>
      </c>
    </row>
    <row r="335" spans="1:5" ht="12.75">
      <c r="A335" s="11">
        <v>20170022</v>
      </c>
      <c r="B335" s="19" t="s">
        <v>330</v>
      </c>
      <c r="C335" s="37">
        <v>30000000</v>
      </c>
      <c r="D335" s="37">
        <v>30000000</v>
      </c>
      <c r="E335" s="37">
        <v>0</v>
      </c>
    </row>
    <row r="336" spans="2:5" ht="12.75">
      <c r="B336" s="20" t="s">
        <v>123</v>
      </c>
      <c r="C336" s="28">
        <f>SUM(C337:C337)</f>
        <v>20000000</v>
      </c>
      <c r="D336" s="28">
        <f>SUM(D337:D337)</f>
        <v>20000000</v>
      </c>
      <c r="E336" s="28">
        <f>SUM(E337:E337)</f>
        <v>27849000</v>
      </c>
    </row>
    <row r="337" spans="1:5" ht="12.75">
      <c r="A337" s="11">
        <v>19930283</v>
      </c>
      <c r="B337" s="85" t="s">
        <v>279</v>
      </c>
      <c r="C337" s="37">
        <v>20000000</v>
      </c>
      <c r="D337" s="37">
        <v>20000000</v>
      </c>
      <c r="E337" s="37">
        <v>27849000</v>
      </c>
    </row>
    <row r="338" spans="2:5" ht="13.5" thickBot="1">
      <c r="B338" s="35" t="s">
        <v>14</v>
      </c>
      <c r="C338" s="43">
        <f>C276+C285+C306+C308+C312+C314+C316+C319+C321+C324+C331+C333+C336</f>
        <v>223395790</v>
      </c>
      <c r="D338" s="43">
        <f>D276+D285+D306+D308+D312+D314+D316+D319+D321+D324+D331+D333+D336</f>
        <v>164168790</v>
      </c>
      <c r="E338" s="43">
        <f>E276+E285+E306+E308+E312+E314+E316+E319+E321+E324+E331+E333+E336</f>
        <v>139075090</v>
      </c>
    </row>
    <row r="339" spans="2:5" ht="13.5" thickTop="1">
      <c r="B339" s="35"/>
      <c r="C339" s="34"/>
      <c r="D339" s="34"/>
      <c r="E339" s="34"/>
    </row>
    <row r="340" spans="2:5" ht="12.75">
      <c r="B340" s="110" t="s">
        <v>101</v>
      </c>
      <c r="C340" s="110"/>
      <c r="D340" s="110"/>
      <c r="E340" s="10"/>
    </row>
    <row r="341" spans="1:5" s="33" customFormat="1" ht="45">
      <c r="A341" s="11"/>
      <c r="B341" s="20"/>
      <c r="C341" s="61" t="s">
        <v>420</v>
      </c>
      <c r="D341" s="61" t="s">
        <v>421</v>
      </c>
      <c r="E341" s="61" t="s">
        <v>422</v>
      </c>
    </row>
    <row r="342" spans="2:5" ht="22.5">
      <c r="B342" s="20" t="s">
        <v>102</v>
      </c>
      <c r="C342" s="28">
        <f>SUM(C343:C346)</f>
        <v>2700000</v>
      </c>
      <c r="D342" s="28">
        <f>SUM(D343:D346)</f>
        <v>2700000</v>
      </c>
      <c r="E342" s="28">
        <f>SUM(E343:E346)</f>
        <v>2800000</v>
      </c>
    </row>
    <row r="343" spans="1:5" ht="12.75">
      <c r="A343" s="11">
        <v>19980266</v>
      </c>
      <c r="B343" s="19" t="s">
        <v>158</v>
      </c>
      <c r="C343" s="37">
        <v>700000</v>
      </c>
      <c r="D343" s="37">
        <v>700000</v>
      </c>
      <c r="E343" s="37">
        <v>700000</v>
      </c>
    </row>
    <row r="344" spans="1:5" ht="12.75">
      <c r="A344" s="11">
        <v>20030658</v>
      </c>
      <c r="B344" s="19" t="s">
        <v>606</v>
      </c>
      <c r="C344" s="37">
        <v>1000000</v>
      </c>
      <c r="D344" s="37">
        <v>1000000</v>
      </c>
      <c r="E344" s="37">
        <v>1000000</v>
      </c>
    </row>
    <row r="345" spans="1:5" ht="12.75">
      <c r="A345" s="11">
        <v>20070191</v>
      </c>
      <c r="B345" s="19" t="s">
        <v>159</v>
      </c>
      <c r="C345" s="37">
        <v>300000</v>
      </c>
      <c r="D345" s="37">
        <v>300000</v>
      </c>
      <c r="E345" s="37">
        <v>300000</v>
      </c>
    </row>
    <row r="346" spans="1:5" ht="12.75">
      <c r="A346" s="11">
        <v>20090053</v>
      </c>
      <c r="B346" s="19" t="s">
        <v>160</v>
      </c>
      <c r="C346" s="37">
        <v>700000</v>
      </c>
      <c r="D346" s="37">
        <v>700000</v>
      </c>
      <c r="E346" s="37">
        <v>800000</v>
      </c>
    </row>
    <row r="347" spans="2:5" ht="12.75">
      <c r="B347" s="20" t="s">
        <v>105</v>
      </c>
      <c r="C347" s="28">
        <f>SUM(C348:C351)</f>
        <v>3000000</v>
      </c>
      <c r="D347" s="28">
        <f>SUM(D348:D351)</f>
        <v>3000000</v>
      </c>
      <c r="E347" s="28">
        <f>SUM(E348:E351)</f>
        <v>3000000</v>
      </c>
    </row>
    <row r="348" spans="1:5" ht="12.75">
      <c r="A348" s="11">
        <v>20010059</v>
      </c>
      <c r="B348" s="19" t="s">
        <v>607</v>
      </c>
      <c r="C348" s="37">
        <v>1000000</v>
      </c>
      <c r="D348" s="37">
        <v>1000000</v>
      </c>
      <c r="E348" s="37">
        <v>1000000</v>
      </c>
    </row>
    <row r="349" spans="1:5" ht="12.75">
      <c r="A349" s="104">
        <v>20190148</v>
      </c>
      <c r="B349" s="102" t="s">
        <v>581</v>
      </c>
      <c r="C349" s="103">
        <v>600000</v>
      </c>
      <c r="D349" s="103">
        <v>600000</v>
      </c>
      <c r="E349" s="103">
        <v>600000</v>
      </c>
    </row>
    <row r="350" spans="1:5" ht="12.75">
      <c r="A350" s="104">
        <v>20190150</v>
      </c>
      <c r="B350" s="102" t="s">
        <v>582</v>
      </c>
      <c r="C350" s="103">
        <v>800000</v>
      </c>
      <c r="D350" s="103">
        <v>800000</v>
      </c>
      <c r="E350" s="103">
        <v>800000</v>
      </c>
    </row>
    <row r="351" spans="1:5" ht="12.75">
      <c r="A351" s="104">
        <v>20190153</v>
      </c>
      <c r="B351" s="102" t="s">
        <v>583</v>
      </c>
      <c r="C351" s="103">
        <v>600000</v>
      </c>
      <c r="D351" s="103">
        <v>600000</v>
      </c>
      <c r="E351" s="103">
        <v>600000</v>
      </c>
    </row>
    <row r="352" spans="2:5" ht="22.5">
      <c r="B352" s="20" t="s">
        <v>106</v>
      </c>
      <c r="C352" s="28">
        <f>SUM(C353:C371)</f>
        <v>22000950</v>
      </c>
      <c r="D352" s="28">
        <f>SUM(D353:D371)</f>
        <v>24200000</v>
      </c>
      <c r="E352" s="28">
        <f>SUM(E353:E371)</f>
        <v>23200000</v>
      </c>
    </row>
    <row r="353" spans="1:5" ht="12.75">
      <c r="A353" s="11">
        <v>20010362</v>
      </c>
      <c r="B353" s="19" t="s">
        <v>276</v>
      </c>
      <c r="C353" s="37">
        <v>0</v>
      </c>
      <c r="D353" s="37">
        <v>15000000</v>
      </c>
      <c r="E353" s="37">
        <v>15000000</v>
      </c>
    </row>
    <row r="354" spans="1:5" ht="12.75">
      <c r="A354" s="11">
        <v>20060110</v>
      </c>
      <c r="B354" s="19" t="s">
        <v>157</v>
      </c>
      <c r="C354" s="37">
        <v>500000</v>
      </c>
      <c r="D354" s="37">
        <v>500000</v>
      </c>
      <c r="E354" s="37">
        <v>500000</v>
      </c>
    </row>
    <row r="355" spans="1:5" ht="12.75">
      <c r="A355" s="11">
        <v>20100100</v>
      </c>
      <c r="B355" s="19" t="s">
        <v>156</v>
      </c>
      <c r="C355" s="37">
        <v>1500000</v>
      </c>
      <c r="D355" s="37">
        <v>1500000</v>
      </c>
      <c r="E355" s="37">
        <v>1500000</v>
      </c>
    </row>
    <row r="356" spans="1:5" ht="12.75">
      <c r="A356" s="11">
        <v>20150039</v>
      </c>
      <c r="B356" s="19" t="s">
        <v>136</v>
      </c>
      <c r="C356" s="37">
        <v>2000000</v>
      </c>
      <c r="D356" s="37">
        <v>2000000</v>
      </c>
      <c r="E356" s="37">
        <v>2000000</v>
      </c>
    </row>
    <row r="357" spans="1:5" ht="12.75">
      <c r="A357" s="11">
        <v>20190172</v>
      </c>
      <c r="B357" s="19" t="s">
        <v>584</v>
      </c>
      <c r="C357" s="103">
        <v>2000000</v>
      </c>
      <c r="D357" s="37">
        <v>0</v>
      </c>
      <c r="E357" s="37"/>
    </row>
    <row r="358" spans="1:5" ht="12.75">
      <c r="A358" s="11">
        <v>20190176</v>
      </c>
      <c r="B358" s="19" t="s">
        <v>585</v>
      </c>
      <c r="C358" s="103">
        <v>1400000</v>
      </c>
      <c r="D358" s="37">
        <v>0</v>
      </c>
      <c r="E358" s="37">
        <v>0</v>
      </c>
    </row>
    <row r="359" spans="1:5" ht="12.75">
      <c r="A359" s="11">
        <v>20190182</v>
      </c>
      <c r="B359" s="19" t="s">
        <v>587</v>
      </c>
      <c r="C359" s="103">
        <v>1800950</v>
      </c>
      <c r="D359" s="37">
        <v>0</v>
      </c>
      <c r="E359" s="37">
        <v>0</v>
      </c>
    </row>
    <row r="360" spans="1:5" ht="12.75">
      <c r="A360" s="11">
        <v>20190185</v>
      </c>
      <c r="B360" s="19" t="s">
        <v>586</v>
      </c>
      <c r="C360" s="103">
        <v>1400000</v>
      </c>
      <c r="D360" s="37">
        <v>0</v>
      </c>
      <c r="E360" s="37">
        <v>0</v>
      </c>
    </row>
    <row r="361" spans="1:5" ht="12.75">
      <c r="A361" s="11">
        <v>20190187</v>
      </c>
      <c r="B361" s="19" t="s">
        <v>589</v>
      </c>
      <c r="C361" s="103">
        <v>1600000</v>
      </c>
      <c r="D361" s="37">
        <v>0</v>
      </c>
      <c r="E361" s="37">
        <v>0</v>
      </c>
    </row>
    <row r="362" spans="1:5" ht="12.75">
      <c r="A362" s="11">
        <v>20190188</v>
      </c>
      <c r="B362" s="19" t="s">
        <v>588</v>
      </c>
      <c r="C362" s="103">
        <v>1400000</v>
      </c>
      <c r="D362" s="37">
        <v>0</v>
      </c>
      <c r="E362" s="37">
        <v>0</v>
      </c>
    </row>
    <row r="363" spans="1:5" ht="12.75">
      <c r="A363" s="11">
        <v>20190189</v>
      </c>
      <c r="B363" s="19" t="s">
        <v>591</v>
      </c>
      <c r="C363" s="103">
        <v>1500000</v>
      </c>
      <c r="D363" s="37">
        <v>0</v>
      </c>
      <c r="E363" s="37">
        <v>0</v>
      </c>
    </row>
    <row r="364" spans="1:5" ht="12.75">
      <c r="A364" s="11">
        <v>20190190</v>
      </c>
      <c r="B364" s="19" t="s">
        <v>590</v>
      </c>
      <c r="C364" s="103">
        <v>1800000</v>
      </c>
      <c r="D364" s="37">
        <v>0</v>
      </c>
      <c r="E364" s="37">
        <v>0</v>
      </c>
    </row>
    <row r="365" spans="1:5" ht="12.75">
      <c r="A365" s="11">
        <v>20190191</v>
      </c>
      <c r="B365" s="19" t="s">
        <v>592</v>
      </c>
      <c r="C365" s="103">
        <v>1400000</v>
      </c>
      <c r="D365" s="37">
        <v>0</v>
      </c>
      <c r="E365" s="37">
        <v>0</v>
      </c>
    </row>
    <row r="366" spans="1:5" ht="12.75">
      <c r="A366" s="11">
        <v>20190192</v>
      </c>
      <c r="B366" s="19" t="s">
        <v>593</v>
      </c>
      <c r="C366" s="103">
        <v>1500000</v>
      </c>
      <c r="D366" s="37">
        <v>0</v>
      </c>
      <c r="E366" s="37">
        <v>0</v>
      </c>
    </row>
    <row r="367" spans="1:5" ht="12.75">
      <c r="A367" s="11">
        <v>20190195</v>
      </c>
      <c r="B367" s="19" t="s">
        <v>595</v>
      </c>
      <c r="C367" s="103">
        <v>200000</v>
      </c>
      <c r="D367" s="103">
        <v>200000</v>
      </c>
      <c r="E367" s="103">
        <v>200000</v>
      </c>
    </row>
    <row r="368" spans="1:5" ht="12.75">
      <c r="A368" s="11">
        <v>20190196</v>
      </c>
      <c r="B368" s="19" t="s">
        <v>596</v>
      </c>
      <c r="C368" s="103">
        <v>1000000</v>
      </c>
      <c r="D368" s="103">
        <v>1000000</v>
      </c>
      <c r="E368" s="103">
        <v>1000000</v>
      </c>
    </row>
    <row r="369" spans="1:5" ht="12.75">
      <c r="A369" s="104">
        <v>20190198</v>
      </c>
      <c r="B369" s="106" t="s">
        <v>597</v>
      </c>
      <c r="C369" s="103">
        <v>1000000</v>
      </c>
      <c r="D369" s="103">
        <v>1000000</v>
      </c>
      <c r="E369" s="103">
        <v>1000000</v>
      </c>
    </row>
    <row r="370" spans="1:5" ht="12.75">
      <c r="A370" s="104">
        <v>20190199</v>
      </c>
      <c r="B370" s="102" t="s">
        <v>598</v>
      </c>
      <c r="C370" s="37">
        <v>0</v>
      </c>
      <c r="D370" s="37">
        <v>0</v>
      </c>
      <c r="E370" s="37">
        <v>2000000</v>
      </c>
    </row>
    <row r="371" spans="1:5" ht="12.75">
      <c r="A371" s="104">
        <v>20190200</v>
      </c>
      <c r="B371" s="102" t="s">
        <v>599</v>
      </c>
      <c r="C371" s="37">
        <v>0</v>
      </c>
      <c r="D371" s="37">
        <v>3000000</v>
      </c>
      <c r="E371" s="37">
        <v>0</v>
      </c>
    </row>
    <row r="372" spans="2:5" ht="12.75">
      <c r="B372" s="20" t="s">
        <v>108</v>
      </c>
      <c r="C372" s="28">
        <f>SUM(C373:C379)</f>
        <v>12000000</v>
      </c>
      <c r="D372" s="28">
        <f>SUM(D373:D379)</f>
        <v>12000000</v>
      </c>
      <c r="E372" s="28">
        <f>SUM(E373:E379)</f>
        <v>12000000</v>
      </c>
    </row>
    <row r="373" spans="1:5" ht="12.75">
      <c r="A373" s="11">
        <v>20140003</v>
      </c>
      <c r="B373" s="19" t="s">
        <v>154</v>
      </c>
      <c r="C373" s="37">
        <v>2000000</v>
      </c>
      <c r="D373" s="37">
        <v>2000000</v>
      </c>
      <c r="E373" s="37">
        <v>2000000</v>
      </c>
    </row>
    <row r="374" spans="1:5" ht="12.75">
      <c r="A374" s="11">
        <v>20120045</v>
      </c>
      <c r="B374" s="19" t="s">
        <v>155</v>
      </c>
      <c r="C374" s="37">
        <v>8000000</v>
      </c>
      <c r="D374" s="37">
        <v>8000000</v>
      </c>
      <c r="E374" s="37">
        <v>8000000</v>
      </c>
    </row>
    <row r="375" spans="1:5" ht="12.75">
      <c r="A375" s="105">
        <v>20190156</v>
      </c>
      <c r="B375" s="102" t="s">
        <v>600</v>
      </c>
      <c r="C375" s="103">
        <v>250000</v>
      </c>
      <c r="D375" s="103">
        <v>250000</v>
      </c>
      <c r="E375" s="103">
        <v>250000</v>
      </c>
    </row>
    <row r="376" spans="1:5" ht="12.75">
      <c r="A376" s="105">
        <v>20190162</v>
      </c>
      <c r="B376" s="102" t="s">
        <v>601</v>
      </c>
      <c r="C376" s="103">
        <v>500000</v>
      </c>
      <c r="D376" s="103">
        <v>500000</v>
      </c>
      <c r="E376" s="103">
        <v>500000</v>
      </c>
    </row>
    <row r="377" spans="1:5" ht="12.75">
      <c r="A377" s="105">
        <v>20190168</v>
      </c>
      <c r="B377" s="102" t="s">
        <v>602</v>
      </c>
      <c r="C377" s="103">
        <v>500000</v>
      </c>
      <c r="D377" s="103">
        <v>500000</v>
      </c>
      <c r="E377" s="103">
        <v>500000</v>
      </c>
    </row>
    <row r="378" spans="1:5" ht="12.75">
      <c r="A378" s="105">
        <v>20190170</v>
      </c>
      <c r="B378" s="102" t="s">
        <v>603</v>
      </c>
      <c r="C378" s="103">
        <v>250000</v>
      </c>
      <c r="D378" s="103">
        <v>250000</v>
      </c>
      <c r="E378" s="103">
        <v>250000</v>
      </c>
    </row>
    <row r="379" spans="1:5" ht="12.75">
      <c r="A379" s="105">
        <v>20190171</v>
      </c>
      <c r="B379" s="102" t="s">
        <v>604</v>
      </c>
      <c r="C379" s="103">
        <v>500000</v>
      </c>
      <c r="D379" s="103">
        <v>500000</v>
      </c>
      <c r="E379" s="103">
        <v>500000</v>
      </c>
    </row>
    <row r="380" spans="2:5" ht="12.75">
      <c r="B380" s="59" t="s">
        <v>129</v>
      </c>
      <c r="C380" s="15">
        <f>SUM(C381:C381)</f>
        <v>1000000</v>
      </c>
      <c r="D380" s="15">
        <f>SUM(D381:D381)</f>
        <v>1000000</v>
      </c>
      <c r="E380" s="15">
        <f>SUM(E381:E381)</f>
        <v>1000000</v>
      </c>
    </row>
    <row r="381" spans="1:5" ht="12.75">
      <c r="A381" s="11">
        <v>20000141</v>
      </c>
      <c r="B381" s="55" t="s">
        <v>329</v>
      </c>
      <c r="C381" s="37">
        <v>1000000</v>
      </c>
      <c r="D381" s="37">
        <v>1000000</v>
      </c>
      <c r="E381" s="37">
        <v>1000000</v>
      </c>
    </row>
    <row r="382" spans="2:5" ht="12.75">
      <c r="B382" s="20" t="s">
        <v>127</v>
      </c>
      <c r="C382" s="15">
        <f>SUM(C383:C383)</f>
        <v>5000000</v>
      </c>
      <c r="D382" s="15">
        <f>SUM(D383:D383)</f>
        <v>5000000</v>
      </c>
      <c r="E382" s="15">
        <f>SUM(E383:E383)</f>
        <v>5000000</v>
      </c>
    </row>
    <row r="383" spans="1:5" ht="12.75">
      <c r="A383" s="11">
        <v>20010370</v>
      </c>
      <c r="B383" s="19" t="s">
        <v>153</v>
      </c>
      <c r="C383" s="37">
        <v>5000000</v>
      </c>
      <c r="D383" s="37">
        <v>5000000</v>
      </c>
      <c r="E383" s="37">
        <v>5000000</v>
      </c>
    </row>
    <row r="384" spans="2:5" ht="22.5">
      <c r="B384" s="20" t="s">
        <v>109</v>
      </c>
      <c r="C384" s="28">
        <f>SUM(C385:C390)</f>
        <v>13500000</v>
      </c>
      <c r="D384" s="28">
        <f>SUM(D385:D390)</f>
        <v>13500000</v>
      </c>
      <c r="E384" s="28">
        <f>SUM(E385:E390)</f>
        <v>13500000</v>
      </c>
    </row>
    <row r="385" spans="1:5" ht="12.75">
      <c r="A385" s="11">
        <v>19940138</v>
      </c>
      <c r="B385" s="19" t="s">
        <v>301</v>
      </c>
      <c r="C385" s="37">
        <v>3500000</v>
      </c>
      <c r="D385" s="37">
        <v>3500000</v>
      </c>
      <c r="E385" s="37">
        <v>3500000</v>
      </c>
    </row>
    <row r="386" spans="1:5" ht="12.75">
      <c r="A386" s="11">
        <v>20000106</v>
      </c>
      <c r="B386" s="19" t="s">
        <v>605</v>
      </c>
      <c r="C386" s="37">
        <v>0</v>
      </c>
      <c r="D386" s="37">
        <v>3000000</v>
      </c>
      <c r="E386" s="37">
        <v>3000000</v>
      </c>
    </row>
    <row r="387" spans="1:5" ht="12.75">
      <c r="A387" s="11">
        <v>20010391</v>
      </c>
      <c r="B387" s="19" t="s">
        <v>135</v>
      </c>
      <c r="C387" s="14">
        <v>2200000</v>
      </c>
      <c r="D387" s="14">
        <v>2200000</v>
      </c>
      <c r="E387" s="14">
        <v>2200000</v>
      </c>
    </row>
    <row r="388" spans="1:5" ht="12.75">
      <c r="A388" s="11">
        <v>20030177</v>
      </c>
      <c r="B388" s="19" t="s">
        <v>152</v>
      </c>
      <c r="C388" s="37">
        <v>4500000</v>
      </c>
      <c r="D388" s="37">
        <v>4500000</v>
      </c>
      <c r="E388" s="37">
        <v>4500000</v>
      </c>
    </row>
    <row r="389" spans="1:5" ht="12.75">
      <c r="A389" s="11">
        <v>20170131</v>
      </c>
      <c r="B389" s="19" t="s">
        <v>608</v>
      </c>
      <c r="C389" s="37">
        <v>300000</v>
      </c>
      <c r="D389" s="37">
        <v>300000</v>
      </c>
      <c r="E389" s="37">
        <v>300000</v>
      </c>
    </row>
    <row r="390" spans="1:5" ht="12.75">
      <c r="A390" s="11">
        <v>20190193</v>
      </c>
      <c r="B390" s="19" t="s">
        <v>594</v>
      </c>
      <c r="C390" s="103">
        <v>3000000</v>
      </c>
      <c r="D390" s="37">
        <v>0</v>
      </c>
      <c r="E390" s="37">
        <v>0</v>
      </c>
    </row>
    <row r="391" spans="2:5" ht="13.5" thickBot="1">
      <c r="B391" s="35" t="s">
        <v>14</v>
      </c>
      <c r="C391" s="43">
        <f>C342+C347+C352+C372+C380+C382+C384</f>
        <v>59200950</v>
      </c>
      <c r="D391" s="43">
        <f>D342+D347+D352+D372+D380+D382+D384</f>
        <v>61400000</v>
      </c>
      <c r="E391" s="43">
        <f>E342+E347+E352+E372+E380+E382+E384</f>
        <v>60500000</v>
      </c>
    </row>
    <row r="392" ht="13.5" thickTop="1"/>
    <row r="393" spans="2:5" ht="12.75">
      <c r="B393" s="110" t="s">
        <v>111</v>
      </c>
      <c r="C393" s="112"/>
      <c r="D393" s="112"/>
      <c r="E393" s="31"/>
    </row>
    <row r="394" spans="1:5" s="33" customFormat="1" ht="45">
      <c r="A394" s="11"/>
      <c r="B394" s="20"/>
      <c r="C394" s="61" t="s">
        <v>420</v>
      </c>
      <c r="D394" s="61" t="s">
        <v>421</v>
      </c>
      <c r="E394" s="61" t="s">
        <v>422</v>
      </c>
    </row>
    <row r="395" spans="2:5" ht="22.5">
      <c r="B395" s="20" t="s">
        <v>102</v>
      </c>
      <c r="C395" s="17">
        <f>SUM(C396:C408)</f>
        <v>8040000</v>
      </c>
      <c r="D395" s="17">
        <f>SUM(D396:D408)</f>
        <v>9860000</v>
      </c>
      <c r="E395" s="17">
        <f>SUM(E396:E408)</f>
        <v>4000000</v>
      </c>
    </row>
    <row r="396" spans="1:5" ht="12.75">
      <c r="A396" s="11">
        <v>20080065</v>
      </c>
      <c r="B396" s="19" t="s">
        <v>291</v>
      </c>
      <c r="C396" s="18">
        <v>1000000</v>
      </c>
      <c r="D396" s="18">
        <v>0</v>
      </c>
      <c r="E396" s="18">
        <v>0</v>
      </c>
    </row>
    <row r="397" spans="1:5" ht="12.75">
      <c r="A397" s="48">
        <v>20080073</v>
      </c>
      <c r="B397" s="19" t="s">
        <v>381</v>
      </c>
      <c r="C397" s="18">
        <v>0</v>
      </c>
      <c r="D397" s="18">
        <v>2000000</v>
      </c>
      <c r="E397" s="18">
        <v>2000000</v>
      </c>
    </row>
    <row r="398" spans="1:5" ht="12.75">
      <c r="A398" s="11">
        <v>20100060</v>
      </c>
      <c r="B398" s="19" t="s">
        <v>380</v>
      </c>
      <c r="C398" s="18">
        <v>2000000</v>
      </c>
      <c r="D398" s="18">
        <v>0</v>
      </c>
      <c r="E398" s="18">
        <v>0</v>
      </c>
    </row>
    <row r="399" spans="1:5" ht="12.75">
      <c r="A399" s="48">
        <v>20162192</v>
      </c>
      <c r="B399" s="19" t="s">
        <v>292</v>
      </c>
      <c r="C399" s="18">
        <v>2000000</v>
      </c>
      <c r="D399" s="18">
        <v>0</v>
      </c>
      <c r="E399" s="18">
        <v>1000000</v>
      </c>
    </row>
    <row r="400" spans="1:5" ht="12.75">
      <c r="A400" s="48">
        <v>20162193</v>
      </c>
      <c r="B400" s="19" t="s">
        <v>293</v>
      </c>
      <c r="C400" s="18">
        <v>0</v>
      </c>
      <c r="D400" s="18">
        <v>1000000</v>
      </c>
      <c r="E400" s="18">
        <v>0</v>
      </c>
    </row>
    <row r="401" spans="1:5" ht="12.75">
      <c r="A401" s="48">
        <v>20170137</v>
      </c>
      <c r="B401" s="19" t="s">
        <v>319</v>
      </c>
      <c r="C401" s="18">
        <v>1800000</v>
      </c>
      <c r="D401" s="18">
        <v>0</v>
      </c>
      <c r="E401" s="18">
        <v>1000000</v>
      </c>
    </row>
    <row r="402" spans="1:5" ht="12.75">
      <c r="A402" s="48">
        <v>20170139</v>
      </c>
      <c r="B402" s="19" t="s">
        <v>320</v>
      </c>
      <c r="C402" s="18">
        <v>240000</v>
      </c>
      <c r="D402" s="18">
        <v>0</v>
      </c>
      <c r="E402" s="18">
        <v>0</v>
      </c>
    </row>
    <row r="403" spans="1:5" ht="12.75">
      <c r="A403" s="48">
        <v>20170153</v>
      </c>
      <c r="B403" s="19" t="s">
        <v>498</v>
      </c>
      <c r="C403" s="18">
        <v>500000</v>
      </c>
      <c r="D403" s="18"/>
      <c r="E403" s="18"/>
    </row>
    <row r="404" spans="1:5" ht="12.75">
      <c r="A404" s="48">
        <v>20182520</v>
      </c>
      <c r="B404" s="19" t="s">
        <v>398</v>
      </c>
      <c r="C404" s="18">
        <v>0</v>
      </c>
      <c r="D404" s="18">
        <v>1000000</v>
      </c>
      <c r="E404" s="18">
        <v>0</v>
      </c>
    </row>
    <row r="405" spans="1:5" ht="12.75">
      <c r="A405" s="48">
        <v>20182523</v>
      </c>
      <c r="B405" s="19" t="s">
        <v>401</v>
      </c>
      <c r="C405" s="18">
        <v>0</v>
      </c>
      <c r="D405" s="18">
        <v>800000</v>
      </c>
      <c r="E405" s="18">
        <v>0</v>
      </c>
    </row>
    <row r="406" spans="1:5" ht="12.75">
      <c r="A406" s="48">
        <v>20182524</v>
      </c>
      <c r="B406" s="19" t="s">
        <v>405</v>
      </c>
      <c r="C406" s="18">
        <v>0</v>
      </c>
      <c r="D406" s="18">
        <v>60000</v>
      </c>
      <c r="E406" s="18">
        <v>0</v>
      </c>
    </row>
    <row r="407" spans="1:5" ht="12.75">
      <c r="A407" s="48">
        <v>20182526</v>
      </c>
      <c r="B407" s="19" t="s">
        <v>407</v>
      </c>
      <c r="C407" s="18">
        <v>0</v>
      </c>
      <c r="D407" s="18">
        <v>5000000</v>
      </c>
      <c r="E407" s="18">
        <v>0</v>
      </c>
    </row>
    <row r="408" spans="1:5" ht="12.75">
      <c r="A408" s="11">
        <v>20190130</v>
      </c>
      <c r="B408" s="19" t="s">
        <v>497</v>
      </c>
      <c r="C408" s="18">
        <v>500000</v>
      </c>
      <c r="D408" s="18">
        <v>0</v>
      </c>
      <c r="E408" s="18">
        <v>0</v>
      </c>
    </row>
    <row r="409" spans="2:5" ht="22.5">
      <c r="B409" s="20" t="s">
        <v>113</v>
      </c>
      <c r="C409" s="17">
        <f>SUM(C410)</f>
        <v>500000</v>
      </c>
      <c r="D409" s="17">
        <f>SUM(D410)</f>
        <v>0</v>
      </c>
      <c r="E409" s="17">
        <f>SUM(E410)</f>
        <v>0</v>
      </c>
    </row>
    <row r="410" spans="1:5" ht="12.75">
      <c r="A410" s="11">
        <v>20170162</v>
      </c>
      <c r="B410" s="54" t="s">
        <v>324</v>
      </c>
      <c r="C410" s="18">
        <v>500000</v>
      </c>
      <c r="D410" s="18">
        <v>0</v>
      </c>
      <c r="E410" s="18">
        <v>0</v>
      </c>
    </row>
    <row r="411" spans="2:5" ht="12.75">
      <c r="B411" s="20" t="s">
        <v>127</v>
      </c>
      <c r="C411" s="17">
        <f>SUM(C412:C415)</f>
        <v>2000000</v>
      </c>
      <c r="D411" s="17">
        <f>SUM(D412:D415)</f>
        <v>4000000</v>
      </c>
      <c r="E411" s="17">
        <f>SUM(E412:E415)</f>
        <v>15000000</v>
      </c>
    </row>
    <row r="412" spans="1:5" ht="12.75">
      <c r="A412" s="11">
        <v>20060221</v>
      </c>
      <c r="B412" s="19" t="s">
        <v>290</v>
      </c>
      <c r="C412" s="18">
        <v>0</v>
      </c>
      <c r="D412" s="18">
        <v>1000000</v>
      </c>
      <c r="E412" s="18">
        <v>0</v>
      </c>
    </row>
    <row r="413" spans="1:5" ht="12.75">
      <c r="A413" s="11">
        <v>20050156</v>
      </c>
      <c r="B413" s="19" t="s">
        <v>499</v>
      </c>
      <c r="C413" s="18">
        <v>2000000</v>
      </c>
      <c r="D413" s="18">
        <v>0</v>
      </c>
      <c r="E413" s="18">
        <v>0</v>
      </c>
    </row>
    <row r="414" spans="1:5" ht="12.75">
      <c r="A414" s="11">
        <v>20182514</v>
      </c>
      <c r="B414" s="19" t="s">
        <v>527</v>
      </c>
      <c r="C414" s="18"/>
      <c r="D414" s="18">
        <v>3000000</v>
      </c>
      <c r="E414" s="18"/>
    </row>
    <row r="415" spans="1:5" ht="12.75">
      <c r="A415" s="11">
        <v>20190141</v>
      </c>
      <c r="B415" s="19" t="s">
        <v>532</v>
      </c>
      <c r="C415" s="18">
        <v>0</v>
      </c>
      <c r="D415" s="18">
        <v>0</v>
      </c>
      <c r="E415" s="18">
        <v>15000000</v>
      </c>
    </row>
    <row r="416" spans="2:5" ht="12.75">
      <c r="B416" s="20" t="s">
        <v>126</v>
      </c>
      <c r="C416" s="17">
        <f>SUM(C417:C422)</f>
        <v>3350000</v>
      </c>
      <c r="D416" s="17">
        <f>SUM(D417:D422)</f>
        <v>2500000</v>
      </c>
      <c r="E416" s="17">
        <f>SUM(E417:E422)</f>
        <v>2000000</v>
      </c>
    </row>
    <row r="417" spans="1:5" ht="12.75">
      <c r="A417" s="11">
        <v>20140015</v>
      </c>
      <c r="B417" s="19" t="s">
        <v>148</v>
      </c>
      <c r="C417" s="18">
        <v>0</v>
      </c>
      <c r="D417" s="18">
        <v>0</v>
      </c>
      <c r="E417" s="18">
        <v>1000000</v>
      </c>
    </row>
    <row r="418" spans="1:5" ht="12.75">
      <c r="A418" s="11">
        <v>20170141</v>
      </c>
      <c r="B418" s="19" t="s">
        <v>321</v>
      </c>
      <c r="C418" s="18">
        <v>550000</v>
      </c>
      <c r="D418" s="18">
        <v>1000000</v>
      </c>
      <c r="E418" s="18">
        <v>0</v>
      </c>
    </row>
    <row r="419" spans="1:5" ht="12.75">
      <c r="A419" s="11">
        <v>20170142</v>
      </c>
      <c r="B419" s="19" t="s">
        <v>322</v>
      </c>
      <c r="C419" s="18">
        <v>2500000</v>
      </c>
      <c r="D419" s="18">
        <v>1500000</v>
      </c>
      <c r="E419" s="18">
        <v>0</v>
      </c>
    </row>
    <row r="420" spans="1:5" ht="12.75">
      <c r="A420" s="11">
        <v>20182515</v>
      </c>
      <c r="B420" s="19" t="s">
        <v>397</v>
      </c>
      <c r="C420" s="18">
        <v>0</v>
      </c>
      <c r="D420" s="18">
        <v>0</v>
      </c>
      <c r="E420" s="18">
        <v>0</v>
      </c>
    </row>
    <row r="421" spans="1:5" ht="12.75">
      <c r="A421" s="11">
        <v>20182518</v>
      </c>
      <c r="B421" s="19" t="s">
        <v>394</v>
      </c>
      <c r="C421" s="18">
        <v>300000</v>
      </c>
      <c r="D421" s="18">
        <v>0</v>
      </c>
      <c r="E421" s="18">
        <v>0</v>
      </c>
    </row>
    <row r="422" spans="1:5" ht="12.75">
      <c r="A422" s="11">
        <v>20190136</v>
      </c>
      <c r="B422" s="19" t="s">
        <v>533</v>
      </c>
      <c r="C422" s="18">
        <v>0</v>
      </c>
      <c r="D422" s="18">
        <v>0</v>
      </c>
      <c r="E422" s="18">
        <v>1000000</v>
      </c>
    </row>
    <row r="423" spans="2:5" ht="12.75">
      <c r="B423" s="20" t="s">
        <v>128</v>
      </c>
      <c r="C423" s="17">
        <f>SUM(C424:C440)</f>
        <v>13034000</v>
      </c>
      <c r="D423" s="17">
        <f>SUM(D424:D440)</f>
        <v>8130000</v>
      </c>
      <c r="E423" s="17">
        <f>SUM(E424:E440)</f>
        <v>13500000</v>
      </c>
    </row>
    <row r="424" spans="1:5" ht="12.75">
      <c r="A424" s="11">
        <v>20090062</v>
      </c>
      <c r="B424" s="19" t="s">
        <v>149</v>
      </c>
      <c r="C424" s="18">
        <v>3800000</v>
      </c>
      <c r="D424" s="18">
        <v>2000000</v>
      </c>
      <c r="E424" s="18">
        <v>0</v>
      </c>
    </row>
    <row r="425" spans="1:5" ht="12.75">
      <c r="A425" s="11">
        <v>20090056</v>
      </c>
      <c r="B425" s="19" t="s">
        <v>391</v>
      </c>
      <c r="C425" s="18">
        <v>0</v>
      </c>
      <c r="D425" s="18">
        <v>100000</v>
      </c>
      <c r="E425" s="18">
        <v>500000</v>
      </c>
    </row>
    <row r="426" spans="1:5" ht="12.75">
      <c r="A426" s="11">
        <v>20100059</v>
      </c>
      <c r="B426" s="19" t="s">
        <v>150</v>
      </c>
      <c r="C426" s="18">
        <v>0</v>
      </c>
      <c r="D426" s="18">
        <v>1000000</v>
      </c>
      <c r="E426" s="18">
        <v>10000000</v>
      </c>
    </row>
    <row r="427" spans="1:5" ht="12.75">
      <c r="A427" s="11">
        <v>20150047</v>
      </c>
      <c r="B427" s="19" t="s">
        <v>318</v>
      </c>
      <c r="C427" s="18">
        <v>3500000</v>
      </c>
      <c r="D427" s="18">
        <v>500000</v>
      </c>
      <c r="E427" s="18">
        <v>0</v>
      </c>
    </row>
    <row r="428" spans="1:5" ht="12.75">
      <c r="A428" s="11">
        <v>20170146</v>
      </c>
      <c r="B428" s="19" t="s">
        <v>500</v>
      </c>
      <c r="C428" s="18">
        <v>1500000</v>
      </c>
      <c r="D428" s="18">
        <v>0</v>
      </c>
      <c r="E428" s="18">
        <v>0</v>
      </c>
    </row>
    <row r="429" spans="1:5" ht="12.75">
      <c r="A429" s="11">
        <v>20170147</v>
      </c>
      <c r="B429" s="19" t="s">
        <v>323</v>
      </c>
      <c r="C429" s="18">
        <v>60000</v>
      </c>
      <c r="D429" s="18">
        <v>0</v>
      </c>
      <c r="E429" s="18">
        <v>0</v>
      </c>
    </row>
    <row r="430" spans="1:5" ht="12.75">
      <c r="A430" s="11">
        <v>20170150</v>
      </c>
      <c r="B430" s="19" t="s">
        <v>502</v>
      </c>
      <c r="C430" s="18">
        <v>500000</v>
      </c>
      <c r="D430" s="18">
        <v>0</v>
      </c>
      <c r="E430" s="18">
        <v>0</v>
      </c>
    </row>
    <row r="431" spans="1:5" ht="12.75">
      <c r="A431" s="11">
        <v>20170152</v>
      </c>
      <c r="B431" s="19" t="s">
        <v>501</v>
      </c>
      <c r="C431" s="18">
        <v>500000</v>
      </c>
      <c r="D431" s="18">
        <v>0</v>
      </c>
      <c r="E431" s="18">
        <v>0</v>
      </c>
    </row>
    <row r="432" spans="1:5" ht="12.75">
      <c r="A432" s="11">
        <v>20170154</v>
      </c>
      <c r="B432" s="19" t="s">
        <v>521</v>
      </c>
      <c r="C432" s="18">
        <v>2500000</v>
      </c>
      <c r="D432" s="18">
        <v>2000000</v>
      </c>
      <c r="E432" s="18">
        <v>0</v>
      </c>
    </row>
    <row r="433" spans="1:5" ht="12.75">
      <c r="A433" s="11">
        <v>20170163</v>
      </c>
      <c r="B433" s="19" t="s">
        <v>520</v>
      </c>
      <c r="C433" s="18">
        <v>500000</v>
      </c>
      <c r="D433" s="18">
        <v>0</v>
      </c>
      <c r="E433" s="18">
        <v>0</v>
      </c>
    </row>
    <row r="434" spans="1:5" ht="12.75">
      <c r="A434" s="11">
        <v>20182516</v>
      </c>
      <c r="B434" s="19" t="s">
        <v>403</v>
      </c>
      <c r="C434" s="18">
        <v>0</v>
      </c>
      <c r="D434" s="18">
        <v>30000</v>
      </c>
      <c r="E434" s="18">
        <v>0</v>
      </c>
    </row>
    <row r="435" spans="1:5" ht="12.75">
      <c r="A435" s="11">
        <v>20182517</v>
      </c>
      <c r="B435" s="19" t="s">
        <v>404</v>
      </c>
      <c r="C435" s="18">
        <v>0</v>
      </c>
      <c r="D435" s="18">
        <v>1500000</v>
      </c>
      <c r="E435" s="18">
        <v>0</v>
      </c>
    </row>
    <row r="436" spans="1:5" ht="12.75">
      <c r="A436" s="11">
        <v>20182534</v>
      </c>
      <c r="B436" s="19" t="s">
        <v>402</v>
      </c>
      <c r="C436" s="18">
        <v>174000</v>
      </c>
      <c r="D436" s="18">
        <v>0</v>
      </c>
      <c r="E436" s="18">
        <v>0</v>
      </c>
    </row>
    <row r="437" spans="1:5" ht="12.75">
      <c r="A437" s="11">
        <v>20182535</v>
      </c>
      <c r="B437" s="19" t="s">
        <v>408</v>
      </c>
      <c r="C437" s="18">
        <v>0</v>
      </c>
      <c r="D437" s="18">
        <v>1000000</v>
      </c>
      <c r="E437" s="18">
        <v>0</v>
      </c>
    </row>
    <row r="438" spans="1:5" ht="12.75">
      <c r="A438" s="11">
        <v>20190137</v>
      </c>
      <c r="B438" s="19" t="s">
        <v>535</v>
      </c>
      <c r="C438" s="18">
        <v>0</v>
      </c>
      <c r="D438" s="18">
        <v>0</v>
      </c>
      <c r="E438" s="18">
        <v>500000</v>
      </c>
    </row>
    <row r="439" spans="1:5" ht="12.75">
      <c r="A439" s="11">
        <v>20190138</v>
      </c>
      <c r="B439" s="19" t="s">
        <v>536</v>
      </c>
      <c r="C439" s="18">
        <v>0</v>
      </c>
      <c r="D439" s="18">
        <v>0</v>
      </c>
      <c r="E439" s="18">
        <v>1500000</v>
      </c>
    </row>
    <row r="440" spans="1:5" ht="12.75">
      <c r="A440" s="11">
        <v>20190142</v>
      </c>
      <c r="B440" s="19" t="s">
        <v>538</v>
      </c>
      <c r="C440" s="18">
        <v>0</v>
      </c>
      <c r="D440" s="18">
        <v>0</v>
      </c>
      <c r="E440" s="18">
        <v>1000000</v>
      </c>
    </row>
    <row r="441" spans="2:5" ht="12.75">
      <c r="B441" s="20" t="s">
        <v>129</v>
      </c>
      <c r="C441" s="17">
        <f>SUM(C442:C456)</f>
        <v>2200000</v>
      </c>
      <c r="D441" s="17">
        <f>SUM(D442:D456)</f>
        <v>5480000</v>
      </c>
      <c r="E441" s="17">
        <f>SUM(E442:E456)</f>
        <v>4500000</v>
      </c>
    </row>
    <row r="442" spans="1:5" ht="12.75">
      <c r="A442" s="11">
        <v>20190121</v>
      </c>
      <c r="B442" s="19" t="s">
        <v>510</v>
      </c>
      <c r="C442" s="18">
        <v>0</v>
      </c>
      <c r="D442" s="18">
        <v>100000</v>
      </c>
      <c r="E442" s="18">
        <v>100000</v>
      </c>
    </row>
    <row r="443" spans="1:5" ht="12.75">
      <c r="A443" s="48">
        <v>20100056</v>
      </c>
      <c r="B443" s="19" t="s">
        <v>524</v>
      </c>
      <c r="C443" s="97">
        <v>0</v>
      </c>
      <c r="D443" s="18">
        <v>1000000</v>
      </c>
      <c r="E443" s="18">
        <v>0</v>
      </c>
    </row>
    <row r="444" spans="1:5" ht="12.75">
      <c r="A444" s="11">
        <v>20170144</v>
      </c>
      <c r="B444" s="13" t="s">
        <v>522</v>
      </c>
      <c r="C444" s="37">
        <v>2000000</v>
      </c>
      <c r="D444" s="37">
        <v>0</v>
      </c>
      <c r="E444" s="37">
        <v>0</v>
      </c>
    </row>
    <row r="445" spans="1:5" ht="12.75">
      <c r="A445" s="11">
        <v>20182525</v>
      </c>
      <c r="B445" s="19" t="s">
        <v>406</v>
      </c>
      <c r="C445" s="18">
        <v>0</v>
      </c>
      <c r="D445" s="18">
        <v>80000</v>
      </c>
      <c r="E445" s="18">
        <v>0</v>
      </c>
    </row>
    <row r="446" spans="1:5" ht="12.75">
      <c r="A446" s="11">
        <v>20182531</v>
      </c>
      <c r="B446" s="19" t="s">
        <v>399</v>
      </c>
      <c r="C446" s="18">
        <v>0</v>
      </c>
      <c r="D446" s="18">
        <v>1500000</v>
      </c>
      <c r="E446" s="18">
        <v>0</v>
      </c>
    </row>
    <row r="447" spans="1:5" ht="12.75">
      <c r="A447" s="11">
        <v>20182532</v>
      </c>
      <c r="B447" s="13" t="s">
        <v>523</v>
      </c>
      <c r="C447" s="37">
        <v>0</v>
      </c>
      <c r="D447" s="37">
        <v>500000</v>
      </c>
      <c r="E447" s="37">
        <v>450000</v>
      </c>
    </row>
    <row r="448" spans="1:5" ht="12.75" customHeight="1">
      <c r="A448" s="11">
        <v>20182533</v>
      </c>
      <c r="B448" s="19" t="s">
        <v>396</v>
      </c>
      <c r="C448" s="18">
        <v>0</v>
      </c>
      <c r="D448" s="18">
        <v>700000</v>
      </c>
      <c r="E448" s="18">
        <v>0</v>
      </c>
    </row>
    <row r="449" spans="1:5" ht="12.75">
      <c r="A449" s="11">
        <v>20190122</v>
      </c>
      <c r="B449" s="19" t="s">
        <v>511</v>
      </c>
      <c r="C449" s="18">
        <v>0</v>
      </c>
      <c r="D449" s="18">
        <v>180000</v>
      </c>
      <c r="E449" s="18">
        <v>300000</v>
      </c>
    </row>
    <row r="450" spans="1:5" ht="12.75">
      <c r="A450" s="11">
        <v>20190123</v>
      </c>
      <c r="B450" s="19" t="s">
        <v>512</v>
      </c>
      <c r="C450" s="18">
        <v>0</v>
      </c>
      <c r="D450" s="18">
        <v>180000</v>
      </c>
      <c r="E450" s="18">
        <v>300000</v>
      </c>
    </row>
    <row r="451" spans="1:5" ht="12.75">
      <c r="A451" s="11">
        <v>20190125</v>
      </c>
      <c r="B451" s="19" t="s">
        <v>514</v>
      </c>
      <c r="C451" s="18">
        <v>200000</v>
      </c>
      <c r="D451" s="18">
        <v>180000</v>
      </c>
      <c r="E451" s="18">
        <v>300000</v>
      </c>
    </row>
    <row r="452" spans="1:5" ht="12.75">
      <c r="A452" s="11">
        <v>20190126</v>
      </c>
      <c r="B452" s="19" t="s">
        <v>515</v>
      </c>
      <c r="C452" s="18">
        <v>0</v>
      </c>
      <c r="D452" s="18">
        <v>180000</v>
      </c>
      <c r="E452" s="18">
        <v>750000</v>
      </c>
    </row>
    <row r="453" spans="1:5" ht="12.75">
      <c r="A453" s="11">
        <v>20190140</v>
      </c>
      <c r="B453" s="13" t="s">
        <v>537</v>
      </c>
      <c r="C453" s="37">
        <v>0</v>
      </c>
      <c r="D453" s="37">
        <v>0</v>
      </c>
      <c r="E453" s="37">
        <v>1000000</v>
      </c>
    </row>
    <row r="454" spans="1:5" ht="12.75">
      <c r="A454" s="11">
        <v>20190144</v>
      </c>
      <c r="B454" s="19" t="s">
        <v>529</v>
      </c>
      <c r="C454" s="18"/>
      <c r="D454" s="18">
        <v>700000</v>
      </c>
      <c r="E454" s="18"/>
    </row>
    <row r="455" spans="1:5" ht="12.75">
      <c r="A455" s="11">
        <v>20190152</v>
      </c>
      <c r="B455" s="19" t="s">
        <v>528</v>
      </c>
      <c r="C455" s="18">
        <v>0</v>
      </c>
      <c r="D455" s="18">
        <v>0</v>
      </c>
      <c r="E455" s="18">
        <v>1000000</v>
      </c>
    </row>
    <row r="456" spans="1:5" ht="12.75">
      <c r="A456" s="11">
        <v>20192014</v>
      </c>
      <c r="B456" s="19" t="s">
        <v>513</v>
      </c>
      <c r="C456" s="18">
        <v>0</v>
      </c>
      <c r="D456" s="18">
        <v>180000</v>
      </c>
      <c r="E456" s="18">
        <v>300000</v>
      </c>
    </row>
    <row r="457" spans="2:5" ht="13.5" thickBot="1">
      <c r="B457" s="35" t="s">
        <v>14</v>
      </c>
      <c r="C457" s="16">
        <f>C441+C423+C416+C411+C395+C409</f>
        <v>29124000</v>
      </c>
      <c r="D457" s="16">
        <f>D441+D423+D416+D411+D395+D409</f>
        <v>29970000</v>
      </c>
      <c r="E457" s="16">
        <f>E441+E423+E416+E411+E395+E409</f>
        <v>39000000</v>
      </c>
    </row>
    <row r="458" ht="13.5" thickTop="1"/>
    <row r="459" spans="2:5" ht="12.75">
      <c r="B459" s="110" t="s">
        <v>112</v>
      </c>
      <c r="C459" s="112"/>
      <c r="D459" s="112"/>
      <c r="E459" s="31"/>
    </row>
    <row r="460" spans="1:5" s="33" customFormat="1" ht="45">
      <c r="A460" s="11"/>
      <c r="B460" s="20"/>
      <c r="C460" s="61" t="s">
        <v>420</v>
      </c>
      <c r="D460" s="61" t="s">
        <v>421</v>
      </c>
      <c r="E460" s="61" t="s">
        <v>422</v>
      </c>
    </row>
    <row r="461" spans="2:5" ht="22.5">
      <c r="B461" s="20" t="s">
        <v>113</v>
      </c>
      <c r="C461" s="17">
        <f>SUM(C462:C464)</f>
        <v>23035000</v>
      </c>
      <c r="D461" s="17">
        <f>SUM(D462:D464)</f>
        <v>11500000</v>
      </c>
      <c r="E461" s="17">
        <f>SUM(E462:E464)</f>
        <v>16500000</v>
      </c>
    </row>
    <row r="462" spans="1:5" ht="12.75">
      <c r="A462" s="11">
        <v>19930187</v>
      </c>
      <c r="B462" s="19" t="s">
        <v>145</v>
      </c>
      <c r="C462" s="18">
        <v>3535000</v>
      </c>
      <c r="D462" s="18">
        <v>3000000</v>
      </c>
      <c r="E462" s="18">
        <v>4000000</v>
      </c>
    </row>
    <row r="463" spans="1:5" ht="12.75">
      <c r="A463" s="11">
        <v>20170145</v>
      </c>
      <c r="B463" s="19" t="s">
        <v>316</v>
      </c>
      <c r="C463" s="18">
        <v>18500000</v>
      </c>
      <c r="D463" s="18">
        <v>6500000</v>
      </c>
      <c r="E463" s="18">
        <v>10500000</v>
      </c>
    </row>
    <row r="464" spans="1:5" ht="12.75">
      <c r="A464" s="11">
        <v>20182560</v>
      </c>
      <c r="B464" s="19" t="s">
        <v>395</v>
      </c>
      <c r="C464" s="18">
        <v>1000000</v>
      </c>
      <c r="D464" s="18">
        <v>2000000</v>
      </c>
      <c r="E464" s="18">
        <v>2000000</v>
      </c>
    </row>
    <row r="465" spans="2:5" ht="22.5">
      <c r="B465" s="20" t="s">
        <v>102</v>
      </c>
      <c r="C465" s="17">
        <f>SUM(C466:C480)</f>
        <v>11550000</v>
      </c>
      <c r="D465" s="17">
        <f>SUM(D466:D480)</f>
        <v>19200000</v>
      </c>
      <c r="E465" s="17">
        <f>SUM(E466:E480)</f>
        <v>23800000</v>
      </c>
    </row>
    <row r="466" spans="1:5" ht="12.75">
      <c r="A466" s="11">
        <v>20030221</v>
      </c>
      <c r="B466" s="19" t="s">
        <v>284</v>
      </c>
      <c r="C466" s="18">
        <v>1650000</v>
      </c>
      <c r="D466" s="18">
        <v>2000000</v>
      </c>
      <c r="E466" s="18">
        <v>1000000</v>
      </c>
    </row>
    <row r="467" spans="1:5" ht="12.75">
      <c r="A467" s="11">
        <v>20043125</v>
      </c>
      <c r="B467" s="27" t="s">
        <v>285</v>
      </c>
      <c r="C467" s="18">
        <v>1500000</v>
      </c>
      <c r="D467" s="18">
        <v>1500000</v>
      </c>
      <c r="E467" s="18">
        <v>500000</v>
      </c>
    </row>
    <row r="468" spans="1:5" ht="12.75">
      <c r="A468" s="11">
        <v>20050222</v>
      </c>
      <c r="B468" s="19" t="s">
        <v>146</v>
      </c>
      <c r="C468" s="18">
        <v>1400000</v>
      </c>
      <c r="D468" s="18">
        <v>2000000</v>
      </c>
      <c r="E468" s="18">
        <v>3000000</v>
      </c>
    </row>
    <row r="469" spans="1:5" ht="12.75">
      <c r="A469" s="11">
        <v>20060065</v>
      </c>
      <c r="B469" s="19" t="s">
        <v>286</v>
      </c>
      <c r="C469" s="18">
        <v>1000000</v>
      </c>
      <c r="D469" s="18">
        <v>1000000</v>
      </c>
      <c r="E469" s="18">
        <v>1000000</v>
      </c>
    </row>
    <row r="470" spans="1:5" ht="12.75">
      <c r="A470" s="11">
        <v>20060149</v>
      </c>
      <c r="B470" s="19" t="s">
        <v>287</v>
      </c>
      <c r="C470" s="18">
        <v>1000000</v>
      </c>
      <c r="D470" s="18">
        <v>2000000</v>
      </c>
      <c r="E470" s="18">
        <v>6000000</v>
      </c>
    </row>
    <row r="471" spans="1:5" ht="12.75">
      <c r="A471" s="11">
        <v>20120076</v>
      </c>
      <c r="B471" s="19" t="s">
        <v>288</v>
      </c>
      <c r="C471" s="18">
        <v>400000</v>
      </c>
      <c r="D471" s="18">
        <v>400000</v>
      </c>
      <c r="E471" s="18">
        <v>1000000</v>
      </c>
    </row>
    <row r="472" spans="1:5" ht="12.75">
      <c r="A472" s="11">
        <v>20120078</v>
      </c>
      <c r="B472" s="19" t="s">
        <v>147</v>
      </c>
      <c r="C472" s="18">
        <v>2000000</v>
      </c>
      <c r="D472" s="18">
        <v>2000000</v>
      </c>
      <c r="E472" s="18">
        <v>2500000</v>
      </c>
    </row>
    <row r="473" spans="1:5" ht="12.75">
      <c r="A473" s="11">
        <v>20130067</v>
      </c>
      <c r="B473" s="19" t="s">
        <v>289</v>
      </c>
      <c r="C473" s="18">
        <v>1000000</v>
      </c>
      <c r="D473" s="18">
        <v>1000000</v>
      </c>
      <c r="E473" s="18">
        <v>0</v>
      </c>
    </row>
    <row r="474" spans="1:5" ht="12.75">
      <c r="A474" s="11">
        <v>20170140</v>
      </c>
      <c r="B474" s="19" t="s">
        <v>313</v>
      </c>
      <c r="C474" s="18">
        <v>1000000</v>
      </c>
      <c r="D474" s="18">
        <v>1000000</v>
      </c>
      <c r="E474" s="18">
        <v>0</v>
      </c>
    </row>
    <row r="475" spans="1:5" ht="12.75">
      <c r="A475" s="11">
        <v>20170149</v>
      </c>
      <c r="B475" s="27" t="s">
        <v>314</v>
      </c>
      <c r="C475" s="18">
        <v>0</v>
      </c>
      <c r="D475" s="18">
        <v>0</v>
      </c>
      <c r="E475" s="18">
        <v>1000000</v>
      </c>
    </row>
    <row r="476" spans="1:5" ht="12.75">
      <c r="A476" s="11">
        <v>20170151</v>
      </c>
      <c r="B476" s="27" t="s">
        <v>315</v>
      </c>
      <c r="C476" s="18">
        <v>0</v>
      </c>
      <c r="D476" s="18">
        <v>0</v>
      </c>
      <c r="E476" s="18">
        <v>0</v>
      </c>
    </row>
    <row r="477" spans="1:5" ht="12.75">
      <c r="A477" s="46">
        <v>20182438</v>
      </c>
      <c r="B477" s="86" t="s">
        <v>531</v>
      </c>
      <c r="C477" s="18">
        <v>300000</v>
      </c>
      <c r="D477" s="18">
        <v>300000</v>
      </c>
      <c r="E477" s="18">
        <v>300000</v>
      </c>
    </row>
    <row r="478" spans="1:5" ht="12.75">
      <c r="A478" s="46">
        <v>20182439</v>
      </c>
      <c r="B478" s="86" t="s">
        <v>530</v>
      </c>
      <c r="C478" s="18">
        <v>300000</v>
      </c>
      <c r="D478" s="18" t="s">
        <v>550</v>
      </c>
      <c r="E478" s="18">
        <v>500000</v>
      </c>
    </row>
    <row r="479" spans="1:5" ht="12.75">
      <c r="A479" s="70">
        <v>20182553</v>
      </c>
      <c r="B479" s="72" t="s">
        <v>393</v>
      </c>
      <c r="C479" s="18">
        <v>0</v>
      </c>
      <c r="D479" s="18">
        <v>1000000</v>
      </c>
      <c r="E479" s="18">
        <v>1000000</v>
      </c>
    </row>
    <row r="480" spans="1:5" ht="12.75">
      <c r="A480" s="70">
        <v>20182557</v>
      </c>
      <c r="B480" s="72" t="s">
        <v>392</v>
      </c>
      <c r="C480" s="18">
        <v>0</v>
      </c>
      <c r="D480" s="18">
        <v>5000000</v>
      </c>
      <c r="E480" s="18">
        <v>6000000</v>
      </c>
    </row>
    <row r="481" spans="1:5" ht="12.75">
      <c r="A481" s="12"/>
      <c r="B481" s="86"/>
      <c r="C481" s="18"/>
      <c r="D481" s="18"/>
      <c r="E481" s="18"/>
    </row>
    <row r="482" spans="2:5" ht="13.5" thickBot="1">
      <c r="B482" s="35" t="s">
        <v>14</v>
      </c>
      <c r="C482" s="16">
        <f>C465+C461</f>
        <v>34585000</v>
      </c>
      <c r="D482" s="16">
        <f>D465+D461</f>
        <v>30700000</v>
      </c>
      <c r="E482" s="16">
        <f>E465+E461</f>
        <v>40300000</v>
      </c>
    </row>
    <row r="483" ht="13.5" thickTop="1"/>
    <row r="484" spans="2:5" ht="12.75">
      <c r="B484" s="110" t="s">
        <v>115</v>
      </c>
      <c r="C484" s="115"/>
      <c r="D484" s="115"/>
      <c r="E484" s="44"/>
    </row>
    <row r="485" spans="1:5" s="33" customFormat="1" ht="45">
      <c r="A485" s="11"/>
      <c r="B485" s="20"/>
      <c r="C485" s="61" t="s">
        <v>420</v>
      </c>
      <c r="D485" s="61" t="s">
        <v>421</v>
      </c>
      <c r="E485" s="61" t="s">
        <v>422</v>
      </c>
    </row>
    <row r="486" spans="2:5" ht="12.75">
      <c r="B486" s="20" t="s">
        <v>22</v>
      </c>
      <c r="C486" s="17">
        <f>SUM(C487:C487)</f>
        <v>3000000</v>
      </c>
      <c r="D486" s="17">
        <f>SUM(D487:D487)</f>
        <v>0</v>
      </c>
      <c r="E486" s="17">
        <f>SUM(E487:E487)</f>
        <v>0</v>
      </c>
    </row>
    <row r="487" spans="1:5" ht="12.75">
      <c r="A487" s="11">
        <v>20140011</v>
      </c>
      <c r="B487" s="19" t="s">
        <v>144</v>
      </c>
      <c r="C487" s="18">
        <v>3000000</v>
      </c>
      <c r="D487" s="18">
        <v>0</v>
      </c>
      <c r="E487" s="18">
        <v>0</v>
      </c>
    </row>
    <row r="488" spans="2:5" ht="12.75">
      <c r="B488" s="20" t="s">
        <v>20</v>
      </c>
      <c r="C488" s="17">
        <f>C489</f>
        <v>0</v>
      </c>
      <c r="D488" s="17">
        <f>D489</f>
        <v>0</v>
      </c>
      <c r="E488" s="17">
        <f>E489</f>
        <v>1000000</v>
      </c>
    </row>
    <row r="489" spans="1:5" ht="12.75">
      <c r="A489" s="11">
        <v>20190146</v>
      </c>
      <c r="B489" s="79" t="s">
        <v>534</v>
      </c>
      <c r="C489" s="18">
        <v>0</v>
      </c>
      <c r="D489" s="18">
        <v>0</v>
      </c>
      <c r="E489" s="18">
        <v>1000000</v>
      </c>
    </row>
    <row r="490" spans="2:5" ht="22.5">
      <c r="B490" s="20" t="s">
        <v>102</v>
      </c>
      <c r="C490" s="17">
        <f>SUM(C491:C493)</f>
        <v>23838500</v>
      </c>
      <c r="D490" s="17">
        <f>SUM(D491:D493)</f>
        <v>2500000</v>
      </c>
      <c r="E490" s="17">
        <f>SUM(E491:E493)</f>
        <v>3000000</v>
      </c>
    </row>
    <row r="491" spans="1:5" ht="12.75">
      <c r="A491" s="11">
        <v>20050219</v>
      </c>
      <c r="B491" s="19" t="s">
        <v>283</v>
      </c>
      <c r="C491" s="18">
        <v>2000000</v>
      </c>
      <c r="D491" s="18">
        <v>2500000</v>
      </c>
      <c r="E491" s="18">
        <v>3000000</v>
      </c>
    </row>
    <row r="492" spans="1:5" ht="12.75">
      <c r="A492" s="78">
        <v>20182605</v>
      </c>
      <c r="B492" s="79" t="s">
        <v>414</v>
      </c>
      <c r="C492" s="18">
        <v>19838500</v>
      </c>
      <c r="D492" s="18">
        <v>0</v>
      </c>
      <c r="E492" s="18">
        <v>0</v>
      </c>
    </row>
    <row r="493" spans="1:5" ht="12.75">
      <c r="A493" s="78">
        <v>20182612</v>
      </c>
      <c r="B493" s="79" t="s">
        <v>415</v>
      </c>
      <c r="C493" s="18">
        <v>2000000</v>
      </c>
      <c r="D493" s="18">
        <v>0</v>
      </c>
      <c r="E493" s="18">
        <v>0</v>
      </c>
    </row>
    <row r="494" spans="2:5" ht="12.75">
      <c r="B494" s="20" t="s">
        <v>129</v>
      </c>
      <c r="C494" s="17">
        <f>SUM(C495:C496)</f>
        <v>750000</v>
      </c>
      <c r="D494" s="17">
        <f>SUM(D495:D496)</f>
        <v>750000</v>
      </c>
      <c r="E494" s="17">
        <f>SUM(E495:E496)</f>
        <v>900000</v>
      </c>
    </row>
    <row r="495" spans="1:5" ht="12.75">
      <c r="A495" s="11">
        <v>20120079</v>
      </c>
      <c r="B495" s="19" t="s">
        <v>281</v>
      </c>
      <c r="C495" s="18">
        <v>400000</v>
      </c>
      <c r="D495" s="18">
        <v>400000</v>
      </c>
      <c r="E495" s="18">
        <v>500000</v>
      </c>
    </row>
    <row r="496" spans="1:5" ht="12.75">
      <c r="A496" s="11">
        <v>20120080</v>
      </c>
      <c r="B496" s="19" t="s">
        <v>282</v>
      </c>
      <c r="C496" s="18">
        <v>350000</v>
      </c>
      <c r="D496" s="18">
        <v>350000</v>
      </c>
      <c r="E496" s="18">
        <v>400000</v>
      </c>
    </row>
    <row r="497" spans="2:5" ht="13.5" thickBot="1">
      <c r="B497" s="35" t="s">
        <v>14</v>
      </c>
      <c r="C497" s="16">
        <f>C486+C494+C490+C488</f>
        <v>27588500</v>
      </c>
      <c r="D497" s="16">
        <f>D486+D494+D490+D488</f>
        <v>3250000</v>
      </c>
      <c r="E497" s="16">
        <f>E486+E494+E490+E488</f>
        <v>4900000</v>
      </c>
    </row>
    <row r="498" ht="13.5" thickTop="1"/>
    <row r="500" spans="2:5" ht="12.75">
      <c r="B500" s="110" t="s">
        <v>2</v>
      </c>
      <c r="C500" s="112"/>
      <c r="D500" s="112"/>
      <c r="E500" s="31"/>
    </row>
    <row r="501" spans="1:5" s="33" customFormat="1" ht="45">
      <c r="A501" s="11"/>
      <c r="B501" s="20"/>
      <c r="C501" s="61" t="s">
        <v>420</v>
      </c>
      <c r="D501" s="61" t="s">
        <v>421</v>
      </c>
      <c r="E501" s="61" t="s">
        <v>422</v>
      </c>
    </row>
    <row r="502" spans="2:5" ht="12.75">
      <c r="B502" s="20" t="s">
        <v>303</v>
      </c>
      <c r="C502" s="17">
        <f>SUM(C503)</f>
        <v>11040870</v>
      </c>
      <c r="D502" s="17">
        <f>SUM(D503)</f>
        <v>16096530</v>
      </c>
      <c r="E502" s="17">
        <f>SUM(E503)</f>
        <v>17851310</v>
      </c>
    </row>
    <row r="503" spans="1:5" ht="12.75">
      <c r="A503" s="11">
        <v>20162353</v>
      </c>
      <c r="B503" s="19" t="s">
        <v>302</v>
      </c>
      <c r="C503" s="18">
        <v>11040870</v>
      </c>
      <c r="D503" s="18">
        <v>16096530</v>
      </c>
      <c r="E503" s="18">
        <v>17851310</v>
      </c>
    </row>
    <row r="504" spans="2:5" ht="12.75">
      <c r="B504" s="19"/>
      <c r="C504" s="18"/>
      <c r="D504" s="18"/>
      <c r="E504" s="18"/>
    </row>
    <row r="505" spans="2:5" ht="13.5" thickBot="1">
      <c r="B505" s="35" t="s">
        <v>14</v>
      </c>
      <c r="C505" s="16">
        <f>C502</f>
        <v>11040870</v>
      </c>
      <c r="D505" s="16">
        <f>D502</f>
        <v>16096530</v>
      </c>
      <c r="E505" s="16">
        <f>E502</f>
        <v>17851310</v>
      </c>
    </row>
    <row r="506" ht="13.5" thickTop="1"/>
    <row r="507" spans="2:5" ht="12.75">
      <c r="B507" s="110" t="s">
        <v>4</v>
      </c>
      <c r="C507" s="111"/>
      <c r="D507" s="111"/>
      <c r="E507" s="31"/>
    </row>
    <row r="508" spans="1:5" s="33" customFormat="1" ht="45">
      <c r="A508" s="11"/>
      <c r="B508" s="20"/>
      <c r="C508" s="61" t="s">
        <v>420</v>
      </c>
      <c r="D508" s="61" t="s">
        <v>421</v>
      </c>
      <c r="E508" s="61" t="s">
        <v>422</v>
      </c>
    </row>
    <row r="509" spans="2:5" ht="22.5">
      <c r="B509" s="20" t="s">
        <v>102</v>
      </c>
      <c r="C509" s="15">
        <f>SUM(C510)</f>
        <v>0</v>
      </c>
      <c r="D509" s="15">
        <f>SUM(D510)</f>
        <v>0</v>
      </c>
      <c r="E509" s="15">
        <f>SUM(E510)</f>
        <v>0</v>
      </c>
    </row>
    <row r="510" spans="1:5" ht="12.75">
      <c r="A510" s="11">
        <v>20090018</v>
      </c>
      <c r="B510" s="19" t="s">
        <v>312</v>
      </c>
      <c r="C510" s="37"/>
      <c r="D510" s="37"/>
      <c r="E510" s="37"/>
    </row>
    <row r="511" spans="2:5" ht="12.75">
      <c r="B511" s="20" t="s">
        <v>132</v>
      </c>
      <c r="C511" s="15">
        <f>C512</f>
        <v>0</v>
      </c>
      <c r="D511" s="15">
        <f>D512</f>
        <v>0</v>
      </c>
      <c r="E511" s="15">
        <f>E512</f>
        <v>0</v>
      </c>
    </row>
    <row r="512" spans="1:5" ht="12.75">
      <c r="A512" s="11">
        <v>20090015</v>
      </c>
      <c r="B512" s="19" t="s">
        <v>143</v>
      </c>
      <c r="C512" s="37">
        <v>0</v>
      </c>
      <c r="D512" s="37">
        <v>0</v>
      </c>
      <c r="E512" s="37">
        <v>0</v>
      </c>
    </row>
    <row r="513" spans="2:5" ht="13.5" thickBot="1">
      <c r="B513" s="35" t="s">
        <v>14</v>
      </c>
      <c r="C513" s="16">
        <f>C511+C509</f>
        <v>0</v>
      </c>
      <c r="D513" s="16">
        <f>D511+D509</f>
        <v>0</v>
      </c>
      <c r="E513" s="16">
        <f>E511+E509</f>
        <v>0</v>
      </c>
    </row>
    <row r="514" ht="13.5" thickTop="1"/>
    <row r="515" spans="2:5" ht="12.75">
      <c r="B515" s="110" t="s">
        <v>38</v>
      </c>
      <c r="C515" s="112"/>
      <c r="D515" s="112"/>
      <c r="E515" s="31"/>
    </row>
    <row r="516" spans="1:5" s="33" customFormat="1" ht="45">
      <c r="A516" s="11"/>
      <c r="B516" s="20"/>
      <c r="C516" s="61" t="s">
        <v>420</v>
      </c>
      <c r="D516" s="61" t="s">
        <v>421</v>
      </c>
      <c r="E516" s="61" t="s">
        <v>422</v>
      </c>
    </row>
    <row r="517" spans="2:5" ht="12.75">
      <c r="B517" s="20" t="s">
        <v>11</v>
      </c>
      <c r="C517" s="28">
        <f>SUM(C518:C518)</f>
        <v>0</v>
      </c>
      <c r="D517" s="28">
        <f>SUM(D518:D518)</f>
        <v>0</v>
      </c>
      <c r="E517" s="28">
        <f>SUM(E518:E518)</f>
        <v>0</v>
      </c>
    </row>
    <row r="518" spans="1:5" ht="12.75">
      <c r="A518" s="11">
        <v>20090018</v>
      </c>
      <c r="B518" s="19" t="s">
        <v>142</v>
      </c>
      <c r="C518" s="37">
        <v>0</v>
      </c>
      <c r="D518" s="37">
        <v>0</v>
      </c>
      <c r="E518" s="37">
        <v>0</v>
      </c>
    </row>
    <row r="519" spans="2:5" ht="13.5" thickBot="1">
      <c r="B519" s="45"/>
      <c r="C519" s="43">
        <f>+C517</f>
        <v>0</v>
      </c>
      <c r="D519" s="43">
        <f>+D517</f>
        <v>0</v>
      </c>
      <c r="E519" s="43">
        <f>+E517</f>
        <v>0</v>
      </c>
    </row>
    <row r="520" spans="2:5" ht="13.5" thickTop="1">
      <c r="B520" s="45"/>
      <c r="C520" s="28"/>
      <c r="D520" s="28"/>
      <c r="E520" s="28"/>
    </row>
    <row r="521" spans="2:5" ht="12.75">
      <c r="B521" s="45"/>
      <c r="C521" s="28"/>
      <c r="D521" s="28"/>
      <c r="E521" s="28"/>
    </row>
    <row r="522" spans="2:5" ht="12.75">
      <c r="B522" s="110" t="s">
        <v>383</v>
      </c>
      <c r="C522" s="112"/>
      <c r="D522" s="112"/>
      <c r="E522" s="31"/>
    </row>
    <row r="523" spans="1:5" s="33" customFormat="1" ht="45">
      <c r="A523" s="11"/>
      <c r="B523" s="20"/>
      <c r="C523" s="61" t="s">
        <v>420</v>
      </c>
      <c r="D523" s="61" t="s">
        <v>421</v>
      </c>
      <c r="E523" s="61" t="s">
        <v>422</v>
      </c>
    </row>
    <row r="524" spans="2:5" ht="12.75">
      <c r="B524" s="20" t="s">
        <v>11</v>
      </c>
      <c r="C524" s="28">
        <f>SUM(C525:C526)</f>
        <v>29086960</v>
      </c>
      <c r="D524" s="28">
        <f>SUM(D525:D526)</f>
        <v>26086960</v>
      </c>
      <c r="E524" s="28">
        <f>SUM(E525:E526)</f>
        <v>30434790</v>
      </c>
    </row>
    <row r="525" spans="1:5" ht="12.75">
      <c r="A525" s="87">
        <v>19990168</v>
      </c>
      <c r="B525" s="98" t="s">
        <v>539</v>
      </c>
      <c r="C525" s="37">
        <v>26086960</v>
      </c>
      <c r="D525" s="37">
        <v>26086960</v>
      </c>
      <c r="E525" s="37">
        <v>30434790</v>
      </c>
    </row>
    <row r="526" spans="1:5" ht="12.75">
      <c r="A526" s="87">
        <v>20182456</v>
      </c>
      <c r="B526" s="88" t="s">
        <v>385</v>
      </c>
      <c r="C526" s="37">
        <v>3000000</v>
      </c>
      <c r="D526" s="37">
        <v>0</v>
      </c>
      <c r="E526" s="37">
        <v>0</v>
      </c>
    </row>
    <row r="527" spans="2:5" ht="13.5" thickBot="1">
      <c r="B527" s="45"/>
      <c r="C527" s="43">
        <f>+C524</f>
        <v>29086960</v>
      </c>
      <c r="D527" s="43">
        <f>+D524</f>
        <v>26086960</v>
      </c>
      <c r="E527" s="43">
        <f>+E524</f>
        <v>30434790</v>
      </c>
    </row>
    <row r="528" spans="1:5" ht="13.5" thickTop="1">
      <c r="A528" s="12"/>
      <c r="B528" s="45"/>
      <c r="C528" s="28"/>
      <c r="D528" s="28"/>
      <c r="E528" s="28"/>
    </row>
    <row r="529" spans="2:5" ht="12.75">
      <c r="B529" s="35"/>
      <c r="C529" s="34"/>
      <c r="D529" s="34"/>
      <c r="E529" s="34"/>
    </row>
    <row r="530" spans="2:5" ht="12.75">
      <c r="B530" s="110" t="s">
        <v>13</v>
      </c>
      <c r="C530" s="111"/>
      <c r="D530" s="111"/>
      <c r="E530" s="31"/>
    </row>
    <row r="531" spans="1:5" s="33" customFormat="1" ht="45">
      <c r="A531" s="11"/>
      <c r="B531" s="20"/>
      <c r="C531" s="61" t="s">
        <v>420</v>
      </c>
      <c r="D531" s="61" t="s">
        <v>421</v>
      </c>
      <c r="E531" s="61" t="s">
        <v>422</v>
      </c>
    </row>
    <row r="532" spans="2:5" ht="10.5" customHeight="1">
      <c r="B532" s="20" t="s">
        <v>102</v>
      </c>
      <c r="C532" s="28">
        <f>SUM(C533:C536)</f>
        <v>19500000</v>
      </c>
      <c r="D532" s="28">
        <f>SUM(D533:D536)</f>
        <v>21000000</v>
      </c>
      <c r="E532" s="28">
        <f>SUM(E533:E536)</f>
        <v>15000000</v>
      </c>
    </row>
    <row r="533" spans="1:5" ht="12.75">
      <c r="A533" s="11">
        <v>20100104</v>
      </c>
      <c r="B533" s="19" t="s">
        <v>317</v>
      </c>
      <c r="C533" s="37">
        <v>4500000</v>
      </c>
      <c r="D533" s="37">
        <v>6000000</v>
      </c>
      <c r="E533" s="37">
        <v>0</v>
      </c>
    </row>
    <row r="534" spans="1:5" ht="12.75">
      <c r="A534" s="46">
        <v>20182617</v>
      </c>
      <c r="B534" s="86" t="s">
        <v>416</v>
      </c>
      <c r="C534" s="18">
        <v>5000000</v>
      </c>
      <c r="D534" s="18">
        <v>5000000</v>
      </c>
      <c r="E534" s="18">
        <v>5000000</v>
      </c>
    </row>
    <row r="535" spans="1:5" ht="12.75">
      <c r="A535" s="46">
        <v>20182618</v>
      </c>
      <c r="B535" s="86" t="s">
        <v>417</v>
      </c>
      <c r="C535" s="18">
        <v>5000000</v>
      </c>
      <c r="D535" s="18">
        <v>5000000</v>
      </c>
      <c r="E535" s="18">
        <v>5000000</v>
      </c>
    </row>
    <row r="536" spans="1:5" ht="12.75">
      <c r="A536" s="46">
        <v>20182619</v>
      </c>
      <c r="B536" s="86" t="s">
        <v>418</v>
      </c>
      <c r="C536" s="18">
        <v>5000000</v>
      </c>
      <c r="D536" s="18">
        <v>5000000</v>
      </c>
      <c r="E536" s="18">
        <v>5000000</v>
      </c>
    </row>
    <row r="537" spans="2:5" ht="12.75">
      <c r="B537" s="20" t="s">
        <v>132</v>
      </c>
      <c r="C537" s="15">
        <f>SUM(C538:C542)</f>
        <v>13450000</v>
      </c>
      <c r="D537" s="15">
        <f>SUM(D538:D542)</f>
        <v>7000000</v>
      </c>
      <c r="E537" s="15">
        <f>SUM(E538:E542)</f>
        <v>5000000</v>
      </c>
    </row>
    <row r="538" spans="1:5" ht="12.75">
      <c r="A538" s="11">
        <v>20060113</v>
      </c>
      <c r="B538" s="19" t="s">
        <v>541</v>
      </c>
      <c r="C538" s="37">
        <v>8500000</v>
      </c>
      <c r="D538" s="37">
        <v>5000000</v>
      </c>
      <c r="E538" s="37">
        <v>0</v>
      </c>
    </row>
    <row r="539" spans="1:5" ht="12.75">
      <c r="A539" s="11" t="s">
        <v>548</v>
      </c>
      <c r="B539" s="19" t="s">
        <v>549</v>
      </c>
      <c r="C539" s="37">
        <v>0</v>
      </c>
      <c r="D539" s="37">
        <v>2000000</v>
      </c>
      <c r="E539" s="37">
        <v>5000000</v>
      </c>
    </row>
    <row r="540" spans="1:5" ht="12.75">
      <c r="A540" s="11" t="s">
        <v>542</v>
      </c>
      <c r="B540" s="19" t="s">
        <v>543</v>
      </c>
      <c r="C540" s="37">
        <v>1650000</v>
      </c>
      <c r="D540" s="37">
        <v>0</v>
      </c>
      <c r="E540" s="37">
        <v>0</v>
      </c>
    </row>
    <row r="541" spans="1:5" ht="12.75">
      <c r="A541" s="11" t="s">
        <v>544</v>
      </c>
      <c r="B541" s="19" t="s">
        <v>545</v>
      </c>
      <c r="C541" s="37">
        <v>1650000</v>
      </c>
      <c r="D541" s="37">
        <v>0</v>
      </c>
      <c r="E541" s="37">
        <v>0</v>
      </c>
    </row>
    <row r="542" spans="1:5" ht="12.75">
      <c r="A542" s="11" t="s">
        <v>546</v>
      </c>
      <c r="B542" s="19" t="s">
        <v>547</v>
      </c>
      <c r="C542" s="37">
        <v>1650000</v>
      </c>
      <c r="D542" s="15">
        <v>0</v>
      </c>
      <c r="E542" s="15">
        <v>0</v>
      </c>
    </row>
    <row r="543" spans="2:5" ht="22.5">
      <c r="B543" s="20" t="s">
        <v>300</v>
      </c>
      <c r="C543" s="28">
        <f>SUM(C544:C549)</f>
        <v>6100000</v>
      </c>
      <c r="D543" s="28">
        <f>SUM(D544:D549)</f>
        <v>12000000</v>
      </c>
      <c r="E543" s="28">
        <f>SUM(E544:E549)</f>
        <v>22000000</v>
      </c>
    </row>
    <row r="544" spans="1:5" ht="12.75">
      <c r="A544" s="78">
        <v>19980285</v>
      </c>
      <c r="B544" s="79" t="s">
        <v>540</v>
      </c>
      <c r="C544" s="37">
        <v>3000000</v>
      </c>
      <c r="D544" s="37">
        <v>5000000</v>
      </c>
      <c r="E544" s="37">
        <v>2000000</v>
      </c>
    </row>
    <row r="545" spans="1:5" ht="12.75">
      <c r="A545" s="78">
        <v>20010221</v>
      </c>
      <c r="B545" s="79" t="s">
        <v>559</v>
      </c>
      <c r="C545" s="37">
        <v>500000</v>
      </c>
      <c r="D545" s="37">
        <v>4000000</v>
      </c>
      <c r="E545" s="37">
        <v>2000000</v>
      </c>
    </row>
    <row r="546" spans="1:5" ht="12.75">
      <c r="A546" s="78" t="s">
        <v>567</v>
      </c>
      <c r="B546" s="79" t="s">
        <v>568</v>
      </c>
      <c r="C546" s="37">
        <v>1000000</v>
      </c>
      <c r="D546" s="37">
        <v>2000000</v>
      </c>
      <c r="E546" s="37">
        <v>4000000</v>
      </c>
    </row>
    <row r="547" spans="1:5" ht="12.75">
      <c r="A547" s="78" t="s">
        <v>569</v>
      </c>
      <c r="B547" s="79" t="s">
        <v>570</v>
      </c>
      <c r="C547" s="37">
        <v>1000000</v>
      </c>
      <c r="D547" s="37">
        <v>1000000</v>
      </c>
      <c r="E547" s="37">
        <v>2000000</v>
      </c>
    </row>
    <row r="548" spans="1:5" ht="12.75">
      <c r="A548" s="78" t="s">
        <v>571</v>
      </c>
      <c r="B548" s="79" t="s">
        <v>572</v>
      </c>
      <c r="C548" s="37">
        <v>600000</v>
      </c>
      <c r="D548" s="37">
        <v>0</v>
      </c>
      <c r="E548" s="37">
        <v>0</v>
      </c>
    </row>
    <row r="549" spans="1:5" ht="12.75">
      <c r="A549" s="78">
        <v>20190167</v>
      </c>
      <c r="B549" s="79" t="s">
        <v>573</v>
      </c>
      <c r="C549" s="37">
        <v>0</v>
      </c>
      <c r="D549" s="37">
        <v>0</v>
      </c>
      <c r="E549" s="37">
        <v>12000000</v>
      </c>
    </row>
    <row r="550" spans="2:5" ht="22.5">
      <c r="B550" s="20" t="s">
        <v>9</v>
      </c>
      <c r="C550" s="28">
        <f>SUM(C551:C553)</f>
        <v>3100000</v>
      </c>
      <c r="D550" s="28">
        <f>SUM(D551:D553)</f>
        <v>3700000</v>
      </c>
      <c r="E550" s="28">
        <f>SUM(E551:E553)</f>
        <v>2200000</v>
      </c>
    </row>
    <row r="551" spans="1:5" ht="12.75">
      <c r="A551" s="78">
        <v>20000160</v>
      </c>
      <c r="B551" s="79" t="s">
        <v>558</v>
      </c>
      <c r="C551" s="37">
        <v>800000</v>
      </c>
      <c r="D551" s="37">
        <v>1000000</v>
      </c>
      <c r="E551" s="37">
        <v>2200000</v>
      </c>
    </row>
    <row r="552" spans="1:5" ht="12.75">
      <c r="A552" s="78" t="s">
        <v>563</v>
      </c>
      <c r="B552" s="79" t="s">
        <v>564</v>
      </c>
      <c r="C552" s="37">
        <v>800000</v>
      </c>
      <c r="D552" s="37">
        <v>1200000</v>
      </c>
      <c r="E552" s="37">
        <v>0</v>
      </c>
    </row>
    <row r="553" spans="1:5" ht="12.75">
      <c r="A553" s="78" t="s">
        <v>565</v>
      </c>
      <c r="B553" s="79" t="s">
        <v>566</v>
      </c>
      <c r="C553" s="37">
        <v>1500000</v>
      </c>
      <c r="D553" s="37">
        <v>1500000</v>
      </c>
      <c r="E553" s="37">
        <v>0</v>
      </c>
    </row>
    <row r="554" spans="2:5" ht="13.5" thickBot="1">
      <c r="B554" s="35" t="s">
        <v>14</v>
      </c>
      <c r="C554" s="43">
        <f>C550+C543+C532+C537</f>
        <v>42150000</v>
      </c>
      <c r="D554" s="43">
        <f>D550+D543+D532+D537</f>
        <v>43700000</v>
      </c>
      <c r="E554" s="43">
        <f>E550+E543+E532+E537</f>
        <v>44200000</v>
      </c>
    </row>
    <row r="555" spans="2:5" ht="13.5" thickTop="1">
      <c r="B555" s="35"/>
      <c r="C555" s="28"/>
      <c r="D555" s="28"/>
      <c r="E555" s="28"/>
    </row>
    <row r="556" spans="2:5" ht="12.75">
      <c r="B556" s="110" t="s">
        <v>382</v>
      </c>
      <c r="C556" s="110"/>
      <c r="D556" s="110"/>
      <c r="E556" s="31"/>
    </row>
    <row r="557" spans="1:5" s="33" customFormat="1" ht="45">
      <c r="A557" s="11"/>
      <c r="B557" s="20"/>
      <c r="C557" s="61" t="s">
        <v>420</v>
      </c>
      <c r="D557" s="61" t="s">
        <v>421</v>
      </c>
      <c r="E557" s="61" t="s">
        <v>422</v>
      </c>
    </row>
    <row r="558" spans="2:5" ht="12.75">
      <c r="B558" s="71" t="s">
        <v>131</v>
      </c>
      <c r="C558" s="15">
        <f>SUM(C559:C559)</f>
        <v>5000000</v>
      </c>
      <c r="D558" s="15">
        <f>SUM(D559:D559)</f>
        <v>5000000</v>
      </c>
      <c r="E558" s="15">
        <f>SUM(E559:E559)</f>
        <v>5000000</v>
      </c>
    </row>
    <row r="559" spans="1:5" ht="12.75">
      <c r="A559" s="11">
        <v>20182558</v>
      </c>
      <c r="B559" s="19" t="s">
        <v>390</v>
      </c>
      <c r="C559" s="37">
        <v>5000000</v>
      </c>
      <c r="D559" s="37">
        <v>5000000</v>
      </c>
      <c r="E559" s="37">
        <v>5000000</v>
      </c>
    </row>
    <row r="560" spans="2:5" ht="13.5" thickBot="1">
      <c r="B560" s="35" t="s">
        <v>14</v>
      </c>
      <c r="C560" s="16">
        <f>C558</f>
        <v>5000000</v>
      </c>
      <c r="D560" s="16">
        <f>D558</f>
        <v>5000000</v>
      </c>
      <c r="E560" s="16">
        <f>E558</f>
        <v>5000000</v>
      </c>
    </row>
    <row r="561" spans="2:5" ht="13.5" thickTop="1">
      <c r="B561" s="35"/>
      <c r="C561" s="28"/>
      <c r="D561" s="28"/>
      <c r="E561" s="28"/>
    </row>
    <row r="563" spans="2:5" ht="13.5" thickBot="1">
      <c r="B563" s="7" t="s">
        <v>14</v>
      </c>
      <c r="C563" s="36">
        <f>C65+C155+C215+C272+C338+C391+C457+C482+C497+C505+C513+C519+C554+C560+C527</f>
        <v>1767919009.5652175</v>
      </c>
      <c r="D563" s="36">
        <f>D65+D155+D215+D272+D338+D391+D457+D482+D497+D505+D513+D519+D554+D560+D527</f>
        <v>1727426090</v>
      </c>
      <c r="E563" s="36">
        <f>E65+E155+E215+E272+E338+E391+E457+E482+E497+E505+E513+E519+E554+E560+E527</f>
        <v>1634860310</v>
      </c>
    </row>
    <row r="564" ht="13.5" thickTop="1"/>
    <row r="566" spans="2:5" ht="12.75">
      <c r="B566" s="74" t="s">
        <v>386</v>
      </c>
      <c r="C566" s="75">
        <f>C568-C563</f>
        <v>0.4347825050354004</v>
      </c>
      <c r="D566" s="75">
        <f>D568-D563</f>
        <v>0</v>
      </c>
      <c r="E566" s="75">
        <f>E568-E563</f>
        <v>0</v>
      </c>
    </row>
    <row r="568" spans="2:5" ht="13.5" thickBot="1">
      <c r="B568" s="62" t="s">
        <v>367</v>
      </c>
      <c r="C568" s="73">
        <v>1767919010</v>
      </c>
      <c r="D568" s="73">
        <v>1727426090</v>
      </c>
      <c r="E568" s="73">
        <v>1634860310</v>
      </c>
    </row>
    <row r="569" ht="13.5" thickTop="1"/>
  </sheetData>
  <sheetProtection/>
  <mergeCells count="17">
    <mergeCell ref="B556:D556"/>
    <mergeCell ref="B530:D530"/>
    <mergeCell ref="B393:D393"/>
    <mergeCell ref="B507:D507"/>
    <mergeCell ref="B515:D515"/>
    <mergeCell ref="B459:D459"/>
    <mergeCell ref="B484:D484"/>
    <mergeCell ref="B500:D500"/>
    <mergeCell ref="B522:D522"/>
    <mergeCell ref="B340:D340"/>
    <mergeCell ref="B1:D1"/>
    <mergeCell ref="B3:D3"/>
    <mergeCell ref="B67:D67"/>
    <mergeCell ref="B157:D157"/>
    <mergeCell ref="B217:D217"/>
    <mergeCell ref="B274:D274"/>
    <mergeCell ref="D2:E2"/>
  </mergeCells>
  <printOptions gridLines="1" horizontalCentered="1"/>
  <pageMargins left="0" right="0" top="0.5905511811023623" bottom="0.3937007874015748" header="0.31496062992125984" footer="0.31496062992125984"/>
  <pageSetup firstPageNumber="99" useFirstPageNumber="1" fitToHeight="0" horizontalDpi="600" verticalDpi="600" orientation="portrait" paperSize="9" r:id="rId1"/>
  <headerFooter alignWithMargins="0">
    <oddHeader>&amp;CPage &amp;P</oddHeader>
  </headerFooter>
  <rowBreaks count="16" manualBreakCount="16">
    <brk id="51" max="4" man="1"/>
    <brk id="67" max="255" man="1"/>
    <brk id="125" max="4" man="1"/>
    <brk id="179" max="4" man="1"/>
    <brk id="205" max="4" man="1"/>
    <brk id="219" max="255" man="1"/>
    <brk id="271" max="4" man="1"/>
    <brk id="278" max="255" man="1"/>
    <brk id="336" max="4" man="1"/>
    <brk id="393" max="44" man="1"/>
    <brk id="400" max="255" man="1"/>
    <brk id="453" max="4" man="1"/>
    <brk id="469" max="255" man="1"/>
    <brk id="503" max="255" man="1"/>
    <brk id="547" max="44" man="1"/>
    <brk id="548" max="4" man="1"/>
  </rowBreaks>
  <colBreaks count="4" manualBreakCount="4">
    <brk id="5" max="65535" man="1"/>
    <brk id="16" max="576" man="1"/>
    <brk id="25" max="621" man="1"/>
    <brk id="36" max="576" man="1"/>
  </colBreaks>
  <ignoredErrors>
    <ignoredError sqref="E511 E486 E285 E226 E75 E71 E73 E77 E81 E83 E85 E105 E128 E132 E165 E168 E174 E192 E197 E202 E224 E233 E243 E256 E263 E266 E306 E308 E314 E319 E321 E3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dc:creator>
  <cp:keywords/>
  <dc:description/>
  <cp:lastModifiedBy>Windows User</cp:lastModifiedBy>
  <cp:lastPrinted>2019-03-27T10:39:23Z</cp:lastPrinted>
  <dcterms:created xsi:type="dcterms:W3CDTF">2010-02-08T09:23:41Z</dcterms:created>
  <dcterms:modified xsi:type="dcterms:W3CDTF">2019-03-27T10:48:39Z</dcterms:modified>
  <cp:category/>
  <cp:version/>
  <cp:contentType/>
  <cp:contentStatus/>
</cp:coreProperties>
</file>